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elekt\Desktop\Plan 2025-2027\"/>
    </mc:Choice>
  </mc:AlternateContent>
  <xr:revisionPtr revIDLastSave="0" documentId="13_ncr:1_{67E54538-2F74-4DC8-9026-42D005266EF2}" xr6:coauthVersionLast="37" xr6:coauthVersionMax="37" xr10:uidLastSave="{00000000-0000-0000-0000-000000000000}"/>
  <bookViews>
    <workbookView xWindow="0" yWindow="0" windowWidth="23040" windowHeight="8940" activeTab="1" xr2:uid="{00000000-000D-0000-FFFF-FFFF00000000}"/>
  </bookViews>
  <sheets>
    <sheet name="SAŽETAK" sheetId="1" r:id="rId1"/>
    <sheet name=" Račun prihoda i rashoda" sheetId="3" r:id="rId2"/>
    <sheet name="P i R prema izvorima financ." sheetId="8" r:id="rId3"/>
    <sheet name="Rashodi prema funkcijskoj kl" sheetId="5" r:id="rId4"/>
    <sheet name="Račun financiranja" sheetId="6" r:id="rId5"/>
    <sheet name="POSEBNI DIO" sheetId="7" r:id="rId6"/>
  </sheets>
  <definedNames>
    <definedName name="_xlnm.Print_Titles" localSheetId="1">' Račun prihoda i rashoda'!$37:$37</definedName>
    <definedName name="_xlnm.Print_Titles" localSheetId="5">'POSEBNI DIO'!$5:$5</definedName>
    <definedName name="_xlnm.Print_Titles" localSheetId="3">'Rashodi prema funkcijskoj kl'!$9:$9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8" l="1"/>
  <c r="D32" i="8" s="1"/>
  <c r="D33" i="8"/>
  <c r="D45" i="8"/>
  <c r="D35" i="8"/>
  <c r="B43" i="8"/>
  <c r="B37" i="8"/>
  <c r="B40" i="8"/>
  <c r="B32" i="8" s="1"/>
  <c r="B45" i="8"/>
  <c r="C37" i="8"/>
  <c r="D37" i="8"/>
  <c r="B35" i="8"/>
  <c r="C45" i="8"/>
  <c r="C40" i="8"/>
  <c r="C36" i="8"/>
  <c r="C35" i="8" s="1"/>
  <c r="C32" i="8" s="1"/>
  <c r="C34" i="8"/>
  <c r="C33" i="8"/>
  <c r="G45" i="8"/>
  <c r="F45" i="8"/>
  <c r="E45" i="8"/>
  <c r="G43" i="8"/>
  <c r="G40" i="8" s="1"/>
  <c r="F43" i="8"/>
  <c r="F40" i="8"/>
  <c r="E40" i="8"/>
  <c r="G37" i="8"/>
  <c r="F37" i="8"/>
  <c r="E37" i="8"/>
  <c r="G36" i="8"/>
  <c r="G35" i="8" s="1"/>
  <c r="F36" i="8"/>
  <c r="E36" i="8"/>
  <c r="F35" i="8"/>
  <c r="E35" i="8"/>
  <c r="G34" i="8"/>
  <c r="E34" i="8"/>
  <c r="E33" i="8" s="1"/>
  <c r="E32" i="8" s="1"/>
  <c r="G33" i="8"/>
  <c r="F33" i="8"/>
  <c r="F32" i="8"/>
  <c r="D34" i="8"/>
  <c r="B34" i="8"/>
  <c r="B33" i="8" s="1"/>
  <c r="G16" i="8"/>
  <c r="G15" i="8" s="1"/>
  <c r="F16" i="8"/>
  <c r="F15" i="8" s="1"/>
  <c r="E16" i="8"/>
  <c r="E15" i="8" s="1"/>
  <c r="D16" i="8"/>
  <c r="D15" i="8" s="1"/>
  <c r="D17" i="8"/>
  <c r="C16" i="8"/>
  <c r="B16" i="8"/>
  <c r="B15" i="8" s="1"/>
  <c r="C17" i="8"/>
  <c r="E17" i="8"/>
  <c r="F17" i="8"/>
  <c r="G17" i="8"/>
  <c r="B18" i="8"/>
  <c r="B17" i="8" s="1"/>
  <c r="C20" i="8"/>
  <c r="D20" i="8"/>
  <c r="E20" i="8"/>
  <c r="B24" i="8"/>
  <c r="C25" i="8"/>
  <c r="D25" i="8"/>
  <c r="E25" i="8"/>
  <c r="F25" i="8"/>
  <c r="G25" i="8"/>
  <c r="B25" i="8"/>
  <c r="G23" i="8"/>
  <c r="G20" i="8" s="1"/>
  <c r="F23" i="8"/>
  <c r="F20" i="8" s="1"/>
  <c r="B23" i="8"/>
  <c r="B20" i="8" s="1"/>
  <c r="C15" i="8"/>
  <c r="D13" i="8"/>
  <c r="F13" i="8"/>
  <c r="G14" i="8"/>
  <c r="G13" i="8" s="1"/>
  <c r="E14" i="8"/>
  <c r="E13" i="8" s="1"/>
  <c r="C14" i="8"/>
  <c r="C13" i="8" s="1"/>
  <c r="B14" i="8"/>
  <c r="B13" i="8" s="1"/>
  <c r="J16" i="3"/>
  <c r="I16" i="3"/>
  <c r="H13" i="3"/>
  <c r="H12" i="3"/>
  <c r="H22" i="3"/>
  <c r="H20" i="3"/>
  <c r="J26" i="3"/>
  <c r="H26" i="3"/>
  <c r="I25" i="3"/>
  <c r="J25" i="3"/>
  <c r="H25" i="3"/>
  <c r="I13" i="3"/>
  <c r="J13" i="3"/>
  <c r="G32" i="8" l="1"/>
  <c r="C12" i="8"/>
  <c r="G12" i="8"/>
  <c r="E12" i="8"/>
  <c r="B12" i="8"/>
  <c r="D12" i="8"/>
  <c r="F12" i="8"/>
  <c r="K36" i="1"/>
  <c r="J36" i="1"/>
  <c r="I36" i="1"/>
  <c r="G8" i="1"/>
  <c r="G12" i="1"/>
  <c r="G13" i="3"/>
  <c r="G12" i="3" s="1"/>
  <c r="G22" i="3"/>
  <c r="G25" i="3"/>
  <c r="F18" i="3"/>
  <c r="J53" i="3"/>
  <c r="J40" i="3"/>
  <c r="J39" i="3" s="1"/>
  <c r="J38" i="3" s="1"/>
  <c r="J115" i="3"/>
  <c r="J66" i="3"/>
  <c r="H38" i="3"/>
  <c r="H53" i="3"/>
  <c r="H39" i="3" s="1"/>
  <c r="E53" i="3"/>
  <c r="H66" i="3"/>
  <c r="H90" i="3"/>
  <c r="I90" i="3"/>
  <c r="J90" i="3"/>
  <c r="I53" i="3"/>
  <c r="I40" i="3"/>
  <c r="H40" i="3"/>
  <c r="F109" i="7"/>
  <c r="E109" i="7"/>
  <c r="F100" i="7"/>
  <c r="F99" i="7" s="1"/>
  <c r="F96" i="7"/>
  <c r="H89" i="7"/>
  <c r="I89" i="7"/>
  <c r="G89" i="7"/>
  <c r="G90" i="7"/>
  <c r="H90" i="7"/>
  <c r="I90" i="7"/>
  <c r="F90" i="7"/>
  <c r="E90" i="7"/>
  <c r="E89" i="7" s="1"/>
  <c r="F74" i="7"/>
  <c r="F73" i="7" s="1"/>
  <c r="F75" i="7"/>
  <c r="E73" i="7"/>
  <c r="E72" i="7" s="1"/>
  <c r="F70" i="7"/>
  <c r="F68" i="7"/>
  <c r="E68" i="7"/>
  <c r="F65" i="7"/>
  <c r="F64" i="7" s="1"/>
  <c r="F63" i="7" s="1"/>
  <c r="E64" i="7"/>
  <c r="F60" i="7"/>
  <c r="H45" i="7"/>
  <c r="H44" i="7" s="1"/>
  <c r="I45" i="7"/>
  <c r="I44" i="7" s="1"/>
  <c r="G45" i="7"/>
  <c r="G44" i="7" s="1"/>
  <c r="H49" i="7"/>
  <c r="H48" i="7" s="1"/>
  <c r="I49" i="7"/>
  <c r="I48" i="7" s="1"/>
  <c r="G49" i="7"/>
  <c r="G48" i="7" s="1"/>
  <c r="H53" i="7"/>
  <c r="H52" i="7" s="1"/>
  <c r="I53" i="7"/>
  <c r="I52" i="7" s="1"/>
  <c r="G53" i="7"/>
  <c r="G52" i="7" s="1"/>
  <c r="F45" i="7"/>
  <c r="F44" i="7" s="1"/>
  <c r="E45" i="7"/>
  <c r="E44" i="7" s="1"/>
  <c r="F49" i="7"/>
  <c r="F48" i="7" s="1"/>
  <c r="F53" i="7"/>
  <c r="F52" i="7" s="1"/>
  <c r="E53" i="7"/>
  <c r="E52" i="7" s="1"/>
  <c r="F35" i="7"/>
  <c r="G33" i="7"/>
  <c r="E35" i="7"/>
  <c r="F38" i="7"/>
  <c r="F37" i="7" s="1"/>
  <c r="H38" i="7"/>
  <c r="H37" i="7" s="1"/>
  <c r="I38" i="7"/>
  <c r="I37" i="7" s="1"/>
  <c r="E38" i="7"/>
  <c r="E37" i="7" s="1"/>
  <c r="F40" i="7"/>
  <c r="E41" i="7"/>
  <c r="E40" i="7" s="1"/>
  <c r="G26" i="7"/>
  <c r="H26" i="7"/>
  <c r="I26" i="7"/>
  <c r="G23" i="7"/>
  <c r="H23" i="7"/>
  <c r="I23" i="7"/>
  <c r="F27" i="7"/>
  <c r="F26" i="7" s="1"/>
  <c r="E27" i="7"/>
  <c r="E26" i="7" s="1"/>
  <c r="F24" i="7"/>
  <c r="F23" i="7" s="1"/>
  <c r="E24" i="7"/>
  <c r="E23" i="7" s="1"/>
  <c r="I19" i="7"/>
  <c r="I18" i="7" s="1"/>
  <c r="G19" i="7"/>
  <c r="G18" i="7" s="1"/>
  <c r="H19" i="7"/>
  <c r="H18" i="7" s="1"/>
  <c r="F19" i="7"/>
  <c r="F18" i="7" s="1"/>
  <c r="E19" i="7"/>
  <c r="F67" i="7" l="1"/>
  <c r="F72" i="7"/>
  <c r="F43" i="7"/>
  <c r="E43" i="7"/>
  <c r="I43" i="7"/>
  <c r="G43" i="7"/>
  <c r="H43" i="7"/>
  <c r="F11" i="1"/>
  <c r="F66" i="7" l="1"/>
  <c r="K12" i="1"/>
  <c r="K11" i="1" s="1"/>
  <c r="J12" i="1"/>
  <c r="J8" i="1"/>
  <c r="G115" i="3" l="1"/>
  <c r="G102" i="3"/>
  <c r="G66" i="3"/>
  <c r="G40" i="3"/>
  <c r="G39" i="3" s="1"/>
  <c r="G38" i="3" s="1"/>
  <c r="G53" i="3"/>
  <c r="F26" i="3"/>
  <c r="E26" i="3"/>
  <c r="F25" i="3"/>
  <c r="F13" i="3"/>
  <c r="F22" i="3"/>
  <c r="F115" i="3"/>
  <c r="F102" i="3" s="1"/>
  <c r="F66" i="3"/>
  <c r="F40" i="3"/>
  <c r="F53" i="3"/>
  <c r="E102" i="3"/>
  <c r="E38" i="3"/>
  <c r="E115" i="3"/>
  <c r="E39" i="3"/>
  <c r="E90" i="3"/>
  <c r="F12" i="3" l="1"/>
  <c r="F39" i="3"/>
  <c r="F38" i="3" s="1"/>
  <c r="E40" i="3"/>
  <c r="E27" i="3" l="1"/>
  <c r="E25" i="3"/>
  <c r="G20" i="3"/>
  <c r="I20" i="3"/>
  <c r="J20" i="3"/>
  <c r="E20" i="3"/>
  <c r="E17" i="3"/>
  <c r="E16" i="3"/>
  <c r="I11" i="1" l="1"/>
  <c r="H11" i="1"/>
  <c r="F8" i="1"/>
  <c r="F10" i="1"/>
  <c r="I66" i="3" l="1"/>
  <c r="J102" i="3"/>
  <c r="H115" i="3"/>
  <c r="H102" i="3" s="1"/>
  <c r="I115" i="3"/>
  <c r="I102" i="3" s="1"/>
  <c r="G90" i="3"/>
  <c r="E66" i="3"/>
  <c r="I39" i="3" l="1"/>
  <c r="I38" i="3" s="1"/>
  <c r="H8" i="1" l="1"/>
  <c r="H14" i="1" s="1"/>
  <c r="I123" i="7" l="1"/>
  <c r="I122" i="7" s="1"/>
  <c r="H123" i="7"/>
  <c r="G123" i="7"/>
  <c r="G122" i="7" s="1"/>
  <c r="F123" i="7"/>
  <c r="E123" i="7"/>
  <c r="E122" i="7" s="1"/>
  <c r="H122" i="7"/>
  <c r="H100" i="7"/>
  <c r="H99" i="7" s="1"/>
  <c r="I100" i="7"/>
  <c r="I99" i="7" s="1"/>
  <c r="G100" i="7"/>
  <c r="G99" i="7" s="1"/>
  <c r="I104" i="7"/>
  <c r="H104" i="7"/>
  <c r="G104" i="7"/>
  <c r="F104" i="7"/>
  <c r="E104" i="7"/>
  <c r="H34" i="7"/>
  <c r="H33" i="7" s="1"/>
  <c r="F34" i="7"/>
  <c r="F33" i="7" s="1"/>
  <c r="E34" i="7"/>
  <c r="E33" i="7" s="1"/>
  <c r="F15" i="7" l="1"/>
  <c r="F14" i="7" s="1"/>
  <c r="F13" i="7" s="1"/>
  <c r="E56" i="7"/>
  <c r="E29" i="7"/>
  <c r="I126" i="7"/>
  <c r="I125" i="7" s="1"/>
  <c r="H126" i="7"/>
  <c r="H125" i="7" s="1"/>
  <c r="G126" i="7"/>
  <c r="G125" i="7" s="1"/>
  <c r="F126" i="7"/>
  <c r="F125" i="7" s="1"/>
  <c r="E126" i="7"/>
  <c r="E125" i="7" s="1"/>
  <c r="I120" i="7"/>
  <c r="I119" i="7" s="1"/>
  <c r="H120" i="7"/>
  <c r="H119" i="7" s="1"/>
  <c r="G120" i="7"/>
  <c r="G119" i="7" s="1"/>
  <c r="F120" i="7"/>
  <c r="F119" i="7" s="1"/>
  <c r="E120" i="7"/>
  <c r="E119" i="7" s="1"/>
  <c r="E67" i="7" s="1"/>
  <c r="I117" i="7"/>
  <c r="I116" i="7" s="1"/>
  <c r="H117" i="7"/>
  <c r="H116" i="7" s="1"/>
  <c r="G117" i="7"/>
  <c r="F117" i="7"/>
  <c r="F116" i="7" s="1"/>
  <c r="E117" i="7"/>
  <c r="E116" i="7" s="1"/>
  <c r="I114" i="7"/>
  <c r="I113" i="7" s="1"/>
  <c r="H114" i="7"/>
  <c r="H113" i="7" s="1"/>
  <c r="G114" i="7"/>
  <c r="G113" i="7" s="1"/>
  <c r="F114" i="7"/>
  <c r="F113" i="7" s="1"/>
  <c r="E114" i="7"/>
  <c r="E113" i="7" s="1"/>
  <c r="F111" i="7"/>
  <c r="F110" i="7" s="1"/>
  <c r="G111" i="7"/>
  <c r="G110" i="7" s="1"/>
  <c r="H111" i="7"/>
  <c r="H110" i="7" s="1"/>
  <c r="I111" i="7"/>
  <c r="E111" i="7"/>
  <c r="E110" i="7" s="1"/>
  <c r="I107" i="7"/>
  <c r="I106" i="7" s="1"/>
  <c r="H107" i="7"/>
  <c r="H106" i="7" s="1"/>
  <c r="G107" i="7"/>
  <c r="G106" i="7" s="1"/>
  <c r="F107" i="7"/>
  <c r="F106" i="7" s="1"/>
  <c r="E107" i="7"/>
  <c r="E106" i="7" s="1"/>
  <c r="E100" i="7"/>
  <c r="E99" i="7" s="1"/>
  <c r="I97" i="7"/>
  <c r="I96" i="7" s="1"/>
  <c r="H97" i="7"/>
  <c r="H96" i="7" s="1"/>
  <c r="G97" i="7"/>
  <c r="G96" i="7" s="1"/>
  <c r="F97" i="7"/>
  <c r="E97" i="7"/>
  <c r="E96" i="7" s="1"/>
  <c r="F94" i="7"/>
  <c r="F93" i="7" s="1"/>
  <c r="G94" i="7"/>
  <c r="G93" i="7" s="1"/>
  <c r="H94" i="7"/>
  <c r="H93" i="7" s="1"/>
  <c r="I94" i="7"/>
  <c r="I93" i="7" s="1"/>
  <c r="E94" i="7"/>
  <c r="E93" i="7" s="1"/>
  <c r="F89" i="7"/>
  <c r="I85" i="7"/>
  <c r="I84" i="7" s="1"/>
  <c r="H85" i="7"/>
  <c r="H84" i="7" s="1"/>
  <c r="G85" i="7"/>
  <c r="G84" i="7" s="1"/>
  <c r="F85" i="7"/>
  <c r="F84" i="7" s="1"/>
  <c r="F78" i="7" s="1"/>
  <c r="E85" i="7"/>
  <c r="E84" i="7" s="1"/>
  <c r="F80" i="7"/>
  <c r="F79" i="7" s="1"/>
  <c r="G80" i="7"/>
  <c r="G79" i="7" s="1"/>
  <c r="H80" i="7"/>
  <c r="H79" i="7" s="1"/>
  <c r="I80" i="7"/>
  <c r="I79" i="7" s="1"/>
  <c r="E80" i="7"/>
  <c r="E79" i="7" s="1"/>
  <c r="E63" i="7"/>
  <c r="F58" i="7"/>
  <c r="F57" i="7" s="1"/>
  <c r="F56" i="7" s="1"/>
  <c r="E58" i="7"/>
  <c r="G31" i="7"/>
  <c r="G30" i="7" s="1"/>
  <c r="G29" i="7" s="1"/>
  <c r="H31" i="7"/>
  <c r="H30" i="7" s="1"/>
  <c r="H29" i="7" s="1"/>
  <c r="I31" i="7"/>
  <c r="I30" i="7" s="1"/>
  <c r="I29" i="7" s="1"/>
  <c r="F31" i="7"/>
  <c r="F30" i="7" s="1"/>
  <c r="F29" i="7" s="1"/>
  <c r="G22" i="7"/>
  <c r="H22" i="7"/>
  <c r="I22" i="7"/>
  <c r="I15" i="7"/>
  <c r="I14" i="7" s="1"/>
  <c r="I13" i="7" s="1"/>
  <c r="H15" i="7"/>
  <c r="H14" i="7" s="1"/>
  <c r="H13" i="7" s="1"/>
  <c r="G15" i="7"/>
  <c r="G14" i="7" s="1"/>
  <c r="G13" i="7" s="1"/>
  <c r="E15" i="7"/>
  <c r="E14" i="7" s="1"/>
  <c r="E13" i="7" s="1"/>
  <c r="F10" i="7"/>
  <c r="F9" i="7" s="1"/>
  <c r="F8" i="7" s="1"/>
  <c r="G10" i="7"/>
  <c r="G9" i="7" s="1"/>
  <c r="G8" i="7" s="1"/>
  <c r="H10" i="7"/>
  <c r="H9" i="7" s="1"/>
  <c r="H8" i="7" s="1"/>
  <c r="H7" i="7" s="1"/>
  <c r="I10" i="7"/>
  <c r="I9" i="7" s="1"/>
  <c r="I8" i="7" s="1"/>
  <c r="E10" i="7"/>
  <c r="E9" i="7" s="1"/>
  <c r="E8" i="7" s="1"/>
  <c r="I22" i="3"/>
  <c r="J22" i="3"/>
  <c r="H18" i="3"/>
  <c r="I18" i="3"/>
  <c r="J18" i="3"/>
  <c r="E13" i="3"/>
  <c r="E22" i="3"/>
  <c r="I12" i="3" l="1"/>
  <c r="G7" i="7"/>
  <c r="H109" i="7"/>
  <c r="J12" i="3"/>
  <c r="H78" i="7"/>
  <c r="G78" i="7"/>
  <c r="E78" i="7"/>
  <c r="I78" i="7"/>
  <c r="G116" i="7"/>
  <c r="G109" i="7" s="1"/>
  <c r="I110" i="7"/>
  <c r="I109" i="7" s="1"/>
  <c r="F62" i="7"/>
  <c r="E22" i="7"/>
  <c r="F22" i="7"/>
  <c r="E12" i="3"/>
  <c r="F7" i="7" l="1"/>
  <c r="F77" i="7"/>
  <c r="G77" i="7"/>
  <c r="H77" i="7"/>
  <c r="H6" i="7" s="1"/>
  <c r="E77" i="7"/>
  <c r="I33" i="7"/>
  <c r="I7" i="7" s="1"/>
  <c r="E18" i="7"/>
  <c r="E7" i="7" s="1"/>
  <c r="I77" i="7"/>
  <c r="H21" i="1"/>
  <c r="K21" i="1"/>
  <c r="J21" i="1"/>
  <c r="I21" i="1"/>
  <c r="G21" i="1"/>
  <c r="J11" i="1"/>
  <c r="K8" i="1"/>
  <c r="I6" i="7" l="1"/>
  <c r="G6" i="7"/>
  <c r="F6" i="7"/>
  <c r="E6" i="7"/>
  <c r="J22" i="1"/>
  <c r="J28" i="1" s="1"/>
  <c r="J29" i="1" s="1"/>
  <c r="J37" i="1" s="1"/>
  <c r="I22" i="1"/>
  <c r="I28" i="1" s="1"/>
  <c r="I29" i="1" s="1"/>
  <c r="I37" i="1" s="1"/>
  <c r="K22" i="1"/>
  <c r="K28" i="1" s="1"/>
  <c r="K29" i="1" s="1"/>
  <c r="K37" i="1" s="1"/>
  <c r="G14" i="1"/>
  <c r="G22" i="1" s="1"/>
</calcChain>
</file>

<file path=xl/sharedStrings.xml><?xml version="1.0" encoding="utf-8"?>
<sst xmlns="http://schemas.openxmlformats.org/spreadsheetml/2006/main" count="600" uniqueCount="219">
  <si>
    <t>PRIHODI UKUPNO</t>
  </si>
  <si>
    <t>PRIHODI POSLOVANJA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</si>
  <si>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</si>
  <si>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</si>
  <si>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</si>
  <si>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</si>
  <si>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</si>
  <si>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</si>
  <si>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</si>
  <si>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</si>
  <si>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</si>
  <si>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</si>
  <si>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</si>
  <si>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</si>
  <si>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</si>
  <si>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</si>
  <si>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</si>
  <si>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</si>
  <si>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</si>
  <si>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</si>
  <si>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</si>
  <si>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</si>
  <si>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</si>
  <si>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</si>
  <si>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</si>
  <si>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</si>
  <si>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</si>
  <si>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</si>
  <si>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</si>
  <si>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</si>
  <si>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</si>
  <si>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</si>
  <si>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</si>
  <si>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</si>
  <si>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</si>
  <si>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</si>
  <si>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</si>
  <si>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</si>
  <si>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</si>
  <si>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</si>
  <si>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</si>
  <si>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</si>
  <si>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</si>
  <si>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</si>
  <si>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Proračun 2023.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</si>
  <si>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</si>
  <si>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</si>
  <si>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</si>
  <si>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</si>
  <si>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</si>
  <si>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</si>
  <si>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</si>
  <si>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</si>
  <si>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</si>
  <si>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</si>
  <si>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</si>
  <si>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</si>
  <si>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</si>
  <si>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</si>
  <si>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</si>
  <si>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</si>
  <si>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</si>
  <si>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</si>
  <si>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</si>
  <si>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</si>
  <si>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</si>
  <si>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</si>
  <si>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</si>
  <si>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</si>
  <si>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</si>
  <si>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</si>
  <si>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</si>
  <si>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</si>
  <si>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</si>
  <si>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</si>
  <si>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</si>
  <si>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</si>
  <si>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</si>
  <si>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</si>
  <si>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</si>
  <si>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</si>
  <si>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</si>
  <si>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</si>
  <si>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</si>
  <si>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</si>
  <si>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</si>
  <si>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</si>
  <si>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</si>
  <si>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</si>
  <si>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</si>
  <si>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</si>
  <si>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</si>
  <si>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</si>
  <si>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</si>
  <si>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</si>
  <si>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</si>
  <si>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</si>
  <si>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</si>
  <si>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</si>
  <si>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</si>
  <si>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</si>
  <si>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</si>
  <si>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</si>
  <si>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</si>
  <si>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</si>
  <si>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</si>
  <si>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</si>
  <si>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</si>
  <si>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</si>
  <si>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</si>
  <si>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</si>
  <si>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</si>
  <si>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</si>
  <si>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</si>
  <si>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</si>
  <si>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</si>
  <si>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</si>
  <si>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</si>
  <si>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</si>
  <si>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</si>
  <si>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</si>
  <si>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</si>
  <si>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</si>
  <si>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</si>
  <si>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</si>
  <si>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</si>
  <si>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</si>
  <si>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</si>
  <si>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</si>
  <si>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</si>
  <si>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PROGRAM A004001</t>
  </si>
  <si>
    <t>RAZVOJ ODGOJNO OBRAZOVNOG SUSTAVA</t>
  </si>
  <si>
    <t>Aktivnost A004001A400103</t>
  </si>
  <si>
    <t>Natjecanja, manifestacije i ostalo</t>
  </si>
  <si>
    <t>Izvor financiranja 1.1.1</t>
  </si>
  <si>
    <t>Aktivnost A004001A400104</t>
  </si>
  <si>
    <t>e-Škole</t>
  </si>
  <si>
    <t>Aktivnost A004001K400103</t>
  </si>
  <si>
    <t>Uspostava RCK za elektrotehniku i računalstvo SDŽ</t>
  </si>
  <si>
    <t>Izvor financiranja 5.4.1.</t>
  </si>
  <si>
    <t>Pomoći PK</t>
  </si>
  <si>
    <t>Aktivnost A004001T400111</t>
  </si>
  <si>
    <t>Opskrba školskih ustanova higijenskim potrepštinama za učenice</t>
  </si>
  <si>
    <t>Izvor financiranja 5.4.2.</t>
  </si>
  <si>
    <t>Pomoći PK- prenesena sredstva</t>
  </si>
  <si>
    <t>Rashodi djelatnosti</t>
  </si>
  <si>
    <t>Izvor financiranja 3.2.1.</t>
  </si>
  <si>
    <t>Izvor financiranja 3.2.2.</t>
  </si>
  <si>
    <t>Vlastiti prihodi PK-prenesena sredstva</t>
  </si>
  <si>
    <t>Izvor financiranja 4.4.1.</t>
  </si>
  <si>
    <t>Prihodi za posebne namjene- Decentralizacija</t>
  </si>
  <si>
    <t>Izvor financiranja 4.8.1.</t>
  </si>
  <si>
    <t>Prihodi za posebne namjene PK</t>
  </si>
  <si>
    <t>Izvor financiranja 4.8.2.</t>
  </si>
  <si>
    <t>Prihodi za posebne namjene PK-prenesena sredstva</t>
  </si>
  <si>
    <t>Izvor financiranja 6.2.1.</t>
  </si>
  <si>
    <t>Donacije PK</t>
  </si>
  <si>
    <t>Izgradnja i uređenje objekata te nabava i održavanje opreme</t>
  </si>
  <si>
    <t>SVEUKUPNO RASHODI</t>
  </si>
  <si>
    <t>Aktivnost A004001A400115</t>
  </si>
  <si>
    <t>Osobni pomoćnici i pomoćnici u nastavi</t>
  </si>
  <si>
    <t>Aktivnost A004001T400121</t>
  </si>
  <si>
    <t>Učimo zajedno VI</t>
  </si>
  <si>
    <t>Izvor financiranja 5.3.1</t>
  </si>
  <si>
    <t>Aktivnost A004001T400122</t>
  </si>
  <si>
    <t>UKUPNO 3+4</t>
  </si>
  <si>
    <t>FINANCIJSKI PLAN PRORAČUNSKOG KORISNIKA JEDINICE LOKALNE I PODRUČNE (REGIONALNE) SAMOUPRAVE 
ZA 2025. I PROJEKCIJA ZA 2026. I 2027. GODINU</t>
  </si>
  <si>
    <t>Izvršenje 2023.</t>
  </si>
  <si>
    <t>Plan 2024.</t>
  </si>
  <si>
    <t>1. Rebalans 2024.</t>
  </si>
  <si>
    <t>Proračun za 2025.</t>
  </si>
  <si>
    <t>Projekcija proračuna
za 2027.</t>
  </si>
  <si>
    <t>Plan za 2025</t>
  </si>
  <si>
    <t>Projekcija 
za 2027.</t>
  </si>
  <si>
    <r>
      <rPr>
        <i/>
        <sz val="10"/>
        <rFont val="Arial"/>
        <family val="2"/>
        <charset val="238"/>
      </rPr>
      <t>Pomoći EU</t>
    </r>
    <r>
      <rPr>
        <sz val="10"/>
        <rFont val="Arial"/>
        <family val="2"/>
        <charset val="238"/>
      </rPr>
      <t xml:space="preserve"> </t>
    </r>
  </si>
  <si>
    <t>5.1.</t>
  </si>
  <si>
    <t>Pomoći</t>
  </si>
  <si>
    <t>Proračun 2024.</t>
  </si>
  <si>
    <t>Plan za 2025.</t>
  </si>
  <si>
    <t>Izvor financiranja 1.1.2.</t>
  </si>
  <si>
    <t>Izvor financiranja 5.4.2.- prenesena sredstva</t>
  </si>
  <si>
    <t>Izvor financiranja 5.5.2.- Prenesena sredstva</t>
  </si>
  <si>
    <t>Izvor financiranja 5.3.2</t>
  </si>
  <si>
    <t xml:space="preserve">Pomoći EU za PK-prenesena sredstva </t>
  </si>
  <si>
    <t>ULJP 2021.-2027. Učimo zajedno VII</t>
  </si>
  <si>
    <t>Izvor financiranja 5.1.1</t>
  </si>
  <si>
    <t xml:space="preserve">Pomoći </t>
  </si>
  <si>
    <t>Aktivnost A004001T400159</t>
  </si>
  <si>
    <t>Preventivni projekti OŠ i SŠ</t>
  </si>
  <si>
    <t>Aktivnost A004001T400160</t>
  </si>
  <si>
    <t xml:space="preserve">Prevencija mentalnog zdravlja OŠ i SŠ </t>
  </si>
  <si>
    <t>Aktivnost A004001T400166</t>
  </si>
  <si>
    <t>Poticanje programa rada s darovitim učenicima</t>
  </si>
  <si>
    <t>PROGRAM A004040</t>
  </si>
  <si>
    <t>SREDNJEŠKOLSKO OBRAZOVANJE</t>
  </si>
  <si>
    <t>Aktivnost A004040A404001</t>
  </si>
  <si>
    <t>Aktivnost A004040A404003</t>
  </si>
  <si>
    <t>D) VIŠEGODIŠNJI PLAN URAVNOTEŽENJA</t>
  </si>
  <si>
    <t>Razred i naziv</t>
  </si>
  <si>
    <t>VIŠAK/MANJAK IZ PRETHODNE(IH) GODINA KOJI ĆE SE RASPOREDITI / POKRITI</t>
  </si>
  <si>
    <t>VIŠAK/MANJAK TEKUĆE GODINE</t>
  </si>
  <si>
    <t>PRIHODI I RASHODI PREMA EKONOMSKOJ KLASIFIKACIJI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</si>
  <si>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</si>
  <si>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</si>
  <si>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</si>
  <si>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</si>
  <si>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</si>
  <si>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>5 Pomoći</t>
  </si>
  <si>
    <t>RASHODI POSLOVANJA PREMA IZVORIMA FINANCIRANJA</t>
  </si>
  <si>
    <t>3 Vlastiti prihodi</t>
  </si>
  <si>
    <t xml:space="preserve">  48 Prihodi za posebne namjene PK</t>
  </si>
  <si>
    <t xml:space="preserve">  32 Vlastiti prihodi PK</t>
  </si>
  <si>
    <t xml:space="preserve">  51 Pomoći</t>
  </si>
  <si>
    <t xml:space="preserve">  53 Pomoći EU</t>
  </si>
  <si>
    <t xml:space="preserve">  54 Pomoći proračunskim korisnicima SDŽ</t>
  </si>
  <si>
    <t>6 Donacije</t>
  </si>
  <si>
    <t xml:space="preserve">  62 Donacije proračunskim korisnicima SDŽ</t>
  </si>
  <si>
    <t xml:space="preserve">  55 Pomoći EU za PK</t>
  </si>
  <si>
    <t xml:space="preserve"> 44 Prihodi za posebne namjene - Decentralizacija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</si>
</sst>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5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5" fillId="2" borderId="3" xfId="0" applyNumberFormat="1" applyFont="1" applyFill="1" applyBorder="1" applyAlignment="1">
      <alignment horizontal="right"/>
    </xf>
    <xf numFmtId="0" fontId="16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3" fontId="15" fillId="2" borderId="3" xfId="0" applyNumberFormat="1" applyFont="1" applyFill="1" applyBorder="1" applyAlignment="1" applyProtection="1">
      <alignment horizontal="right" wrapText="1"/>
    </xf>
    <xf numFmtId="0" fontId="18" fillId="0" borderId="3" xfId="1" applyNumberFormat="1" applyFont="1" applyFill="1" applyBorder="1" applyAlignment="1" applyProtection="1">
      <alignment horizontal="left" vertical="center" wrapText="1"/>
    </xf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16" fillId="0" borderId="3" xfId="0" applyFont="1" applyBorder="1"/>
    <xf numFmtId="0" fontId="0" fillId="0" borderId="3" xfId="0" applyBorder="1"/>
    <xf numFmtId="0" fontId="21" fillId="0" borderId="3" xfId="1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4" fontId="23" fillId="2" borderId="3" xfId="0" applyNumberFormat="1" applyFont="1" applyFill="1" applyBorder="1" applyAlignment="1">
      <alignment horizontal="right"/>
    </xf>
    <xf numFmtId="4" fontId="23" fillId="4" borderId="3" xfId="0" applyNumberFormat="1" applyFont="1" applyFill="1" applyBorder="1" applyAlignment="1" applyProtection="1">
      <alignment horizontal="righ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8" fillId="0" borderId="2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0" fontId="6" fillId="0" borderId="3" xfId="0" quotePrefix="1" applyNumberFormat="1" applyFont="1" applyFill="1" applyBorder="1" applyAlignment="1" applyProtection="1">
      <alignment horizontal="center"/>
    </xf>
    <xf numFmtId="4" fontId="3" fillId="0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 applyProtection="1">
      <alignment vertical="center"/>
    </xf>
    <xf numFmtId="4" fontId="3" fillId="0" borderId="3" xfId="0" applyNumberFormat="1" applyFont="1" applyBorder="1" applyAlignment="1">
      <alignment horizontal="right"/>
    </xf>
    <xf numFmtId="4" fontId="10" fillId="7" borderId="3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horizontal="right" wrapText="1"/>
    </xf>
    <xf numFmtId="16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NumberFormat="1" applyFont="1" applyFill="1" applyBorder="1" applyAlignment="1" applyProtection="1">
      <alignment horizontal="left" vertical="center" wrapText="1"/>
    </xf>
    <xf numFmtId="4" fontId="10" fillId="3" borderId="3" xfId="0" quotePrefix="1" applyNumberFormat="1" applyFont="1" applyFill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0" fontId="5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vertical="center"/>
    </xf>
    <xf numFmtId="4" fontId="6" fillId="0" borderId="4" xfId="0" applyNumberFormat="1" applyFont="1" applyFill="1" applyBorder="1" applyAlignment="1" applyProtection="1">
      <alignment vertical="center" wrapText="1"/>
    </xf>
    <xf numFmtId="4" fontId="6" fillId="0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vertical="center"/>
    </xf>
    <xf numFmtId="4" fontId="6" fillId="2" borderId="4" xfId="0" applyNumberFormat="1" applyFont="1" applyFill="1" applyBorder="1" applyAlignment="1"/>
    <xf numFmtId="0" fontId="1" fillId="0" borderId="3" xfId="0" applyFont="1" applyBorder="1"/>
    <xf numFmtId="0" fontId="1" fillId="0" borderId="0" xfId="0" applyFont="1" applyBorder="1"/>
    <xf numFmtId="4" fontId="1" fillId="0" borderId="3" xfId="0" applyNumberFormat="1" applyFont="1" applyBorder="1"/>
    <xf numFmtId="0" fontId="9" fillId="2" borderId="3" xfId="0" quotePrefix="1" applyNumberFormat="1" applyFont="1" applyFill="1" applyBorder="1" applyAlignment="1" applyProtection="1">
      <alignment vertical="center" wrapText="1"/>
    </xf>
    <xf numFmtId="4" fontId="15" fillId="2" borderId="3" xfId="0" applyNumberFormat="1" applyFont="1" applyFill="1" applyBorder="1" applyAlignment="1" applyProtection="1">
      <alignment horizontal="righ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0" fontId="10" fillId="3" borderId="2" xfId="0" applyNumberFormat="1" applyFont="1" applyFill="1" applyBorder="1" applyAlignment="1" applyProtection="1">
      <alignment vertical="center" wrapText="1"/>
    </xf>
    <xf numFmtId="0" fontId="10" fillId="3" borderId="4" xfId="0" applyNumberFormat="1" applyFont="1" applyFill="1" applyBorder="1" applyAlignment="1" applyProtection="1">
      <alignment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0" fillId="3" borderId="4" xfId="0" quotePrefix="1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opLeftCell="A4" zoomScale="90" zoomScaleNormal="90" workbookViewId="0">
      <selection activeCell="A29" sqref="A29:F29"/>
    </sheetView>
  </sheetViews>
  <sheetFormatPr defaultRowHeight="14.4" x14ac:dyDescent="0.3"/>
  <cols>
    <col min="5" max="7" width="25.33203125" customWidth="1"/>
    <col min="8" max="8" width="23.44140625" customWidth="1"/>
    <col min="9" max="11" width="25.33203125" customWidth="1"/>
  </cols>
  <sheetData>
    <row r="1" spans="1:11" ht="42" customHeight="1" x14ac:dyDescent="0.3">
      <c r="A1" s="108" t="s">
        <v>166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7.399999999999999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6" x14ac:dyDescent="0.3">
      <c r="A3" s="108" t="s">
        <v>27</v>
      </c>
      <c r="B3" s="108"/>
      <c r="C3" s="108"/>
      <c r="D3" s="108"/>
      <c r="E3" s="108"/>
      <c r="F3" s="108"/>
      <c r="G3" s="108"/>
      <c r="H3" s="108"/>
      <c r="I3" s="108"/>
      <c r="J3" s="132"/>
      <c r="K3" s="132"/>
    </row>
    <row r="4" spans="1:11" ht="17.399999999999999" x14ac:dyDescent="0.3">
      <c r="A4" s="23"/>
      <c r="B4" s="23"/>
      <c r="C4" s="23"/>
      <c r="D4" s="23"/>
      <c r="E4" s="23"/>
      <c r="F4" s="23"/>
      <c r="G4" s="23"/>
      <c r="H4" s="23"/>
      <c r="I4" s="23"/>
      <c r="J4" s="5"/>
      <c r="K4" s="5"/>
    </row>
    <row r="5" spans="1:11" ht="18" customHeight="1" x14ac:dyDescent="0.3">
      <c r="A5" s="108" t="s">
        <v>33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1" ht="17.399999999999999" x14ac:dyDescent="0.3">
      <c r="A6" s="1"/>
      <c r="B6" s="2"/>
      <c r="C6" s="2"/>
      <c r="D6" s="2"/>
      <c r="E6" s="6"/>
      <c r="F6" s="6"/>
      <c r="G6" s="7"/>
      <c r="H6" s="7"/>
      <c r="I6" s="7"/>
      <c r="J6" s="7"/>
      <c r="K6" s="31" t="s">
        <v>43</v>
      </c>
    </row>
    <row r="7" spans="1:11" ht="26.4" x14ac:dyDescent="0.3">
      <c r="A7" s="110" t="s">
        <v>198</v>
      </c>
      <c r="B7" s="111"/>
      <c r="C7" s="111"/>
      <c r="D7" s="111"/>
      <c r="E7" s="112"/>
      <c r="F7" s="75" t="s">
        <v>167</v>
      </c>
      <c r="G7" s="3" t="s">
        <v>168</v>
      </c>
      <c r="H7" s="3" t="s">
        <v>169</v>
      </c>
      <c r="I7" s="3" t="s">
        <v>170</v>
      </c>
      <c r="J7" s="3" t="s">
        <v>119</v>
      </c>
      <c r="K7" s="3" t="s">
        <v>171</v>
      </c>
    </row>
    <row r="8" spans="1:11" x14ac:dyDescent="0.3">
      <c r="A8" s="122" t="s">
        <v>0</v>
      </c>
      <c r="B8" s="125"/>
      <c r="C8" s="125"/>
      <c r="D8" s="125"/>
      <c r="E8" s="128"/>
      <c r="F8" s="77">
        <f>F9+F10</f>
        <v>1647786.31</v>
      </c>
      <c r="G8" s="64">
        <f>G9</f>
        <v>1537652.6</v>
      </c>
      <c r="H8" s="64">
        <f>H9</f>
        <v>1711229.43</v>
      </c>
      <c r="I8" s="64">
        <v>2052447.73</v>
      </c>
      <c r="J8" s="64">
        <f>J9</f>
        <v>1913147.73</v>
      </c>
      <c r="K8" s="64">
        <f t="shared" ref="K8" si="0">K9+K10</f>
        <v>1908166.65</v>
      </c>
    </row>
    <row r="9" spans="1:11" x14ac:dyDescent="0.3">
      <c r="A9" s="129" t="s">
        <v>120</v>
      </c>
      <c r="B9" s="127"/>
      <c r="C9" s="127"/>
      <c r="D9" s="127"/>
      <c r="E9" s="130"/>
      <c r="F9" s="76">
        <v>1647786.31</v>
      </c>
      <c r="G9" s="76">
        <v>1537652.6</v>
      </c>
      <c r="H9" s="76">
        <v>1711229.43</v>
      </c>
      <c r="I9" s="76">
        <v>2052447.73</v>
      </c>
      <c r="J9" s="86">
        <v>1913147.73</v>
      </c>
      <c r="K9" s="86">
        <v>1908166.65</v>
      </c>
    </row>
    <row r="10" spans="1:11" x14ac:dyDescent="0.3">
      <c r="A10" s="131" t="s">
        <v>121</v>
      </c>
      <c r="B10" s="130"/>
      <c r="C10" s="130"/>
      <c r="D10" s="130"/>
      <c r="E10" s="130"/>
      <c r="F10" s="74">
        <f>0</f>
        <v>0</v>
      </c>
      <c r="G10" s="65">
        <v>0</v>
      </c>
      <c r="H10" s="76">
        <v>0</v>
      </c>
      <c r="I10" s="76">
        <v>0</v>
      </c>
      <c r="J10" s="76">
        <v>0</v>
      </c>
      <c r="K10" s="76">
        <v>0</v>
      </c>
    </row>
    <row r="11" spans="1:11" x14ac:dyDescent="0.3">
      <c r="A11" s="32" t="s">
        <v>2</v>
      </c>
      <c r="B11" s="36"/>
      <c r="C11" s="36"/>
      <c r="D11" s="36"/>
      <c r="E11" s="36"/>
      <c r="F11" s="77">
        <f>F12+F13</f>
        <v>1627698.93</v>
      </c>
      <c r="G11" s="64">
        <v>1537652.6</v>
      </c>
      <c r="H11" s="64">
        <f>H12+H13</f>
        <v>1739650.4</v>
      </c>
      <c r="I11" s="64">
        <f>I12+I13</f>
        <v>2052447.73</v>
      </c>
      <c r="J11" s="64">
        <f t="shared" ref="J11" si="1">J12+J13</f>
        <v>1913147.73</v>
      </c>
      <c r="K11" s="64">
        <f>K12+K13</f>
        <v>1908166.65</v>
      </c>
    </row>
    <row r="12" spans="1:11" x14ac:dyDescent="0.3">
      <c r="A12" s="126" t="s">
        <v>122</v>
      </c>
      <c r="B12" s="127"/>
      <c r="C12" s="127"/>
      <c r="D12" s="127"/>
      <c r="E12" s="127"/>
      <c r="F12" s="76">
        <v>1612079.0999999999</v>
      </c>
      <c r="G12" s="65">
        <f>G11-G13</f>
        <v>1529838.99</v>
      </c>
      <c r="H12" s="65">
        <v>1726902.74</v>
      </c>
      <c r="I12" s="76">
        <v>2045184.73</v>
      </c>
      <c r="J12" s="86">
        <f>J9-J13</f>
        <v>1905884.73</v>
      </c>
      <c r="K12" s="80">
        <f>K9-K13</f>
        <v>1900903.65</v>
      </c>
    </row>
    <row r="13" spans="1:11" x14ac:dyDescent="0.3">
      <c r="A13" s="133" t="s">
        <v>123</v>
      </c>
      <c r="B13" s="130"/>
      <c r="C13" s="130"/>
      <c r="D13" s="130"/>
      <c r="E13" s="130"/>
      <c r="F13" s="78">
        <v>15619.83</v>
      </c>
      <c r="G13" s="78">
        <v>7813.61</v>
      </c>
      <c r="H13" s="66">
        <v>12747.66</v>
      </c>
      <c r="I13" s="78">
        <v>7263</v>
      </c>
      <c r="J13" s="78">
        <v>7263</v>
      </c>
      <c r="K13" s="80">
        <v>7263</v>
      </c>
    </row>
    <row r="14" spans="1:11" x14ac:dyDescent="0.3">
      <c r="A14" s="119" t="s">
        <v>3</v>
      </c>
      <c r="B14" s="125"/>
      <c r="C14" s="125"/>
      <c r="D14" s="125"/>
      <c r="E14" s="125"/>
      <c r="F14" s="79">
        <v>20087.38</v>
      </c>
      <c r="G14" s="64">
        <f t="shared" ref="G14" si="2">G8-G11</f>
        <v>0</v>
      </c>
      <c r="H14" s="64">
        <f>H8-H11</f>
        <v>-28420.969999999972</v>
      </c>
      <c r="I14" s="64">
        <v>0</v>
      </c>
      <c r="J14" s="64">
        <v>0</v>
      </c>
      <c r="K14" s="64">
        <v>0</v>
      </c>
    </row>
    <row r="15" spans="1:11" ht="17.399999999999999" x14ac:dyDescent="0.3">
      <c r="A15" s="23"/>
      <c r="B15" s="21"/>
      <c r="C15" s="21"/>
      <c r="D15" s="21"/>
      <c r="E15" s="21"/>
      <c r="F15" s="21"/>
      <c r="G15" s="21"/>
      <c r="H15" s="21"/>
      <c r="I15" s="22"/>
      <c r="J15" s="22"/>
      <c r="K15" s="22"/>
    </row>
    <row r="16" spans="1:11" ht="18" customHeight="1" x14ac:dyDescent="0.3">
      <c r="A16" s="108" t="s">
        <v>34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 ht="17.399999999999999" x14ac:dyDescent="0.3">
      <c r="A17" s="23"/>
      <c r="B17" s="21"/>
      <c r="C17" s="21"/>
      <c r="D17" s="21"/>
      <c r="E17" s="21"/>
      <c r="F17" s="21"/>
      <c r="G17" s="21"/>
      <c r="H17" s="21"/>
      <c r="I17" s="22"/>
      <c r="J17" s="22"/>
      <c r="K17" s="22"/>
    </row>
    <row r="18" spans="1:11" ht="26.4" x14ac:dyDescent="0.3">
      <c r="A18" s="110" t="s">
        <v>198</v>
      </c>
      <c r="B18" s="111"/>
      <c r="C18" s="111"/>
      <c r="D18" s="111"/>
      <c r="E18" s="111"/>
      <c r="F18" s="112"/>
      <c r="G18" s="3" t="s">
        <v>168</v>
      </c>
      <c r="H18" s="3" t="s">
        <v>169</v>
      </c>
      <c r="I18" s="3" t="s">
        <v>170</v>
      </c>
      <c r="J18" s="3" t="s">
        <v>119</v>
      </c>
      <c r="K18" s="3" t="s">
        <v>171</v>
      </c>
    </row>
    <row r="19" spans="1:11" ht="15.75" customHeight="1" x14ac:dyDescent="0.3">
      <c r="A19" s="133" t="s">
        <v>124</v>
      </c>
      <c r="B19" s="130"/>
      <c r="C19" s="130"/>
      <c r="D19" s="130"/>
      <c r="E19" s="130"/>
      <c r="F19" s="73"/>
      <c r="G19" s="30"/>
      <c r="H19" s="30"/>
      <c r="I19" s="30"/>
      <c r="J19" s="30"/>
      <c r="K19" s="29"/>
    </row>
    <row r="20" spans="1:11" x14ac:dyDescent="0.3">
      <c r="A20" s="133" t="s">
        <v>125</v>
      </c>
      <c r="B20" s="130"/>
      <c r="C20" s="130"/>
      <c r="D20" s="130"/>
      <c r="E20" s="130"/>
      <c r="F20" s="73"/>
      <c r="G20" s="30"/>
      <c r="H20" s="30"/>
      <c r="I20" s="30"/>
      <c r="J20" s="30"/>
      <c r="K20" s="29"/>
    </row>
    <row r="21" spans="1:11" x14ac:dyDescent="0.3">
      <c r="A21" s="119" t="s">
        <v>4</v>
      </c>
      <c r="B21" s="125"/>
      <c r="C21" s="125"/>
      <c r="D21" s="125"/>
      <c r="E21" s="125"/>
      <c r="F21" s="71"/>
      <c r="G21" s="28">
        <f t="shared" ref="G21:K21" si="3">G19-G20</f>
        <v>0</v>
      </c>
      <c r="H21" s="28">
        <f t="shared" ref="H21" si="4">H19-H20</f>
        <v>0</v>
      </c>
      <c r="I21" s="28">
        <f t="shared" si="3"/>
        <v>0</v>
      </c>
      <c r="J21" s="28">
        <f t="shared" si="3"/>
        <v>0</v>
      </c>
      <c r="K21" s="28">
        <f t="shared" si="3"/>
        <v>0</v>
      </c>
    </row>
    <row r="22" spans="1:11" x14ac:dyDescent="0.3">
      <c r="A22" s="119" t="s">
        <v>5</v>
      </c>
      <c r="B22" s="125"/>
      <c r="C22" s="125"/>
      <c r="D22" s="125"/>
      <c r="E22" s="125"/>
      <c r="F22" s="71"/>
      <c r="G22" s="28">
        <f t="shared" ref="G22:K22" si="5">G14+G21</f>
        <v>0</v>
      </c>
      <c r="H22" s="28"/>
      <c r="I22" s="28">
        <f t="shared" si="5"/>
        <v>0</v>
      </c>
      <c r="J22" s="28">
        <f t="shared" si="5"/>
        <v>0</v>
      </c>
      <c r="K22" s="28">
        <f t="shared" si="5"/>
        <v>0</v>
      </c>
    </row>
    <row r="23" spans="1:11" ht="17.399999999999999" x14ac:dyDescent="0.3">
      <c r="A23" s="20"/>
      <c r="B23" s="21"/>
      <c r="C23" s="21"/>
      <c r="D23" s="21"/>
      <c r="E23" s="21"/>
      <c r="F23" s="21"/>
      <c r="G23" s="21"/>
      <c r="H23" s="21"/>
      <c r="I23" s="22"/>
      <c r="J23" s="22"/>
      <c r="K23" s="22"/>
    </row>
    <row r="24" spans="1:11" ht="15.6" x14ac:dyDescent="0.3">
      <c r="A24" s="108" t="s">
        <v>126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1" ht="15.6" x14ac:dyDescent="0.3">
      <c r="A25" s="34"/>
      <c r="B25" s="35"/>
      <c r="C25" s="35"/>
      <c r="D25" s="35"/>
      <c r="E25" s="35"/>
      <c r="F25" s="72"/>
      <c r="G25" s="35"/>
      <c r="H25" s="35"/>
      <c r="I25" s="35"/>
      <c r="J25" s="35"/>
      <c r="K25" s="35"/>
    </row>
    <row r="26" spans="1:11" ht="23.25" customHeight="1" x14ac:dyDescent="0.3">
      <c r="A26" s="110" t="s">
        <v>40</v>
      </c>
      <c r="B26" s="111"/>
      <c r="C26" s="111"/>
      <c r="D26" s="111"/>
      <c r="E26" s="111"/>
      <c r="F26" s="112"/>
      <c r="G26" s="3" t="s">
        <v>167</v>
      </c>
      <c r="H26" s="3" t="s">
        <v>168</v>
      </c>
      <c r="I26" s="3" t="s">
        <v>170</v>
      </c>
      <c r="J26" s="3" t="s">
        <v>119</v>
      </c>
      <c r="K26" s="3" t="s">
        <v>171</v>
      </c>
    </row>
    <row r="27" spans="1:11" ht="30" customHeight="1" x14ac:dyDescent="0.3">
      <c r="A27" s="113" t="s">
        <v>127</v>
      </c>
      <c r="B27" s="114"/>
      <c r="C27" s="114"/>
      <c r="D27" s="114"/>
      <c r="E27" s="114"/>
      <c r="F27" s="115"/>
      <c r="G27" s="84">
        <v>0</v>
      </c>
      <c r="H27" s="84">
        <v>28420.97</v>
      </c>
      <c r="I27" s="84">
        <v>0</v>
      </c>
      <c r="J27" s="84">
        <v>0</v>
      </c>
      <c r="K27" s="85">
        <v>0</v>
      </c>
    </row>
    <row r="28" spans="1:11" ht="15" customHeight="1" x14ac:dyDescent="0.3">
      <c r="A28" s="119" t="s">
        <v>128</v>
      </c>
      <c r="B28" s="125"/>
      <c r="C28" s="125"/>
      <c r="D28" s="125"/>
      <c r="E28" s="125"/>
      <c r="F28" s="71"/>
      <c r="G28" s="67">
        <v>0</v>
      </c>
      <c r="H28" s="67">
        <v>28420.97</v>
      </c>
      <c r="I28" s="67">
        <f t="shared" ref="I28:K28" si="6">I22+I27</f>
        <v>0</v>
      </c>
      <c r="J28" s="67">
        <f t="shared" si="6"/>
        <v>0</v>
      </c>
      <c r="K28" s="83">
        <f t="shared" si="6"/>
        <v>0</v>
      </c>
    </row>
    <row r="29" spans="1:11" ht="25.5" customHeight="1" x14ac:dyDescent="0.3">
      <c r="A29" s="116" t="s">
        <v>129</v>
      </c>
      <c r="B29" s="117"/>
      <c r="C29" s="117"/>
      <c r="D29" s="117"/>
      <c r="E29" s="117"/>
      <c r="F29" s="118"/>
      <c r="G29" s="67">
        <v>0</v>
      </c>
      <c r="H29" s="67">
        <v>0</v>
      </c>
      <c r="I29" s="67">
        <f t="shared" ref="I29:K29" si="7">I14+I21+I27-I28</f>
        <v>0</v>
      </c>
      <c r="J29" s="67">
        <f t="shared" si="7"/>
        <v>0</v>
      </c>
      <c r="K29" s="83">
        <f t="shared" si="7"/>
        <v>0</v>
      </c>
    </row>
    <row r="30" spans="1:11" ht="15" customHeight="1" x14ac:dyDescent="0.3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2" spans="1:11" ht="15.6" x14ac:dyDescent="0.3">
      <c r="A32" s="108" t="s">
        <v>197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4" spans="1:11" ht="26.4" x14ac:dyDescent="0.3">
      <c r="A34" s="110" t="s">
        <v>40</v>
      </c>
      <c r="B34" s="111"/>
      <c r="C34" s="111"/>
      <c r="D34" s="111"/>
      <c r="E34" s="111"/>
      <c r="F34" s="112"/>
      <c r="G34" s="3" t="s">
        <v>167</v>
      </c>
      <c r="H34" s="3" t="s">
        <v>168</v>
      </c>
      <c r="I34" s="3" t="s">
        <v>170</v>
      </c>
      <c r="J34" s="3" t="s">
        <v>119</v>
      </c>
      <c r="K34" s="3" t="s">
        <v>171</v>
      </c>
    </row>
    <row r="35" spans="1:11" ht="14.4" customHeight="1" x14ac:dyDescent="0.3">
      <c r="A35" s="113" t="s">
        <v>127</v>
      </c>
      <c r="B35" s="114"/>
      <c r="C35" s="114"/>
      <c r="D35" s="114"/>
      <c r="E35" s="114"/>
      <c r="F35" s="115"/>
      <c r="G35" s="84">
        <v>0</v>
      </c>
      <c r="H35" s="84">
        <v>28420.97</v>
      </c>
      <c r="I35" s="84">
        <v>0</v>
      </c>
      <c r="J35" s="84">
        <v>0</v>
      </c>
      <c r="K35" s="85">
        <v>0</v>
      </c>
    </row>
    <row r="36" spans="1:11" ht="14.4" customHeight="1" x14ac:dyDescent="0.3">
      <c r="A36" s="119" t="s">
        <v>199</v>
      </c>
      <c r="B36" s="120"/>
      <c r="C36" s="120"/>
      <c r="D36" s="120"/>
      <c r="E36" s="120"/>
      <c r="F36" s="121"/>
      <c r="G36" s="67">
        <v>0</v>
      </c>
      <c r="H36" s="67">
        <v>28420.97</v>
      </c>
      <c r="I36" s="67">
        <f t="shared" ref="I36:K36" si="8">I30+I35</f>
        <v>0</v>
      </c>
      <c r="J36" s="67">
        <f t="shared" si="8"/>
        <v>0</v>
      </c>
      <c r="K36" s="83">
        <f t="shared" si="8"/>
        <v>0</v>
      </c>
    </row>
    <row r="37" spans="1:11" ht="40.200000000000003" customHeight="1" x14ac:dyDescent="0.3">
      <c r="A37" s="122" t="s">
        <v>200</v>
      </c>
      <c r="B37" s="123"/>
      <c r="C37" s="123"/>
      <c r="D37" s="123"/>
      <c r="E37" s="123"/>
      <c r="F37" s="124"/>
      <c r="G37" s="67">
        <v>0</v>
      </c>
      <c r="H37" s="67">
        <v>0</v>
      </c>
      <c r="I37" s="67">
        <f t="shared" ref="I37:K37" si="9">I22+I29+I35-I36</f>
        <v>0</v>
      </c>
      <c r="J37" s="67">
        <f t="shared" si="9"/>
        <v>0</v>
      </c>
      <c r="K37" s="83">
        <f t="shared" si="9"/>
        <v>0</v>
      </c>
    </row>
    <row r="38" spans="1:11" ht="40.200000000000003" customHeight="1" x14ac:dyDescent="0.3">
      <c r="A38" s="107" t="s">
        <v>128</v>
      </c>
      <c r="B38" s="107"/>
      <c r="C38" s="107"/>
      <c r="D38" s="107"/>
      <c r="E38" s="107"/>
      <c r="F38" s="107"/>
      <c r="G38" s="83"/>
      <c r="H38" s="83"/>
      <c r="I38" s="83"/>
      <c r="J38" s="83"/>
      <c r="K38" s="83"/>
    </row>
  </sheetData>
  <mergeCells count="27">
    <mergeCell ref="A16:K16"/>
    <mergeCell ref="A19:E19"/>
    <mergeCell ref="A20:E20"/>
    <mergeCell ref="A21:E21"/>
    <mergeCell ref="A13:E13"/>
    <mergeCell ref="A14:E14"/>
    <mergeCell ref="A9:E9"/>
    <mergeCell ref="A10:E10"/>
    <mergeCell ref="A1:K1"/>
    <mergeCell ref="A3:K3"/>
    <mergeCell ref="A5:K5"/>
    <mergeCell ref="A38:F38"/>
    <mergeCell ref="A32:K32"/>
    <mergeCell ref="A7:E7"/>
    <mergeCell ref="A18:F18"/>
    <mergeCell ref="A26:F26"/>
    <mergeCell ref="A27:F27"/>
    <mergeCell ref="A29:F29"/>
    <mergeCell ref="A34:F34"/>
    <mergeCell ref="A35:F35"/>
    <mergeCell ref="A36:F36"/>
    <mergeCell ref="A37:F37"/>
    <mergeCell ref="A22:E22"/>
    <mergeCell ref="A24:K24"/>
    <mergeCell ref="A28:E28"/>
    <mergeCell ref="A12:E12"/>
    <mergeCell ref="A8:E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tabSelected="1" topLeftCell="C1" workbookViewId="0">
      <selection activeCell="D60" sqref="D60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45.44140625" bestFit="1" customWidth="1"/>
    <col min="5" max="6" width="25.33203125" customWidth="1"/>
    <col min="7" max="7" width="23.109375" customWidth="1"/>
    <col min="8" max="9" width="25.33203125" customWidth="1"/>
    <col min="10" max="10" width="19.44140625" customWidth="1"/>
    <col min="11" max="11" width="11.5546875" bestFit="1" customWidth="1"/>
  </cols>
  <sheetData>
    <row r="1" spans="1:10" ht="42" customHeight="1" x14ac:dyDescent="0.3">
      <c r="A1" s="108" t="s">
        <v>166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8" customHeight="1" x14ac:dyDescent="0.3">
      <c r="A2" s="4"/>
      <c r="B2" s="4"/>
      <c r="C2" s="4"/>
      <c r="D2" s="4"/>
      <c r="E2" s="4"/>
      <c r="F2" s="23"/>
      <c r="G2" s="4"/>
      <c r="H2" s="4"/>
      <c r="I2" s="4"/>
    </row>
    <row r="3" spans="1:10" ht="15.75" customHeight="1" x14ac:dyDescent="0.3">
      <c r="A3" s="108" t="s">
        <v>27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x14ac:dyDescent="0.3">
      <c r="A4" s="4"/>
      <c r="B4" s="4"/>
      <c r="C4" s="4"/>
      <c r="D4" s="4"/>
      <c r="E4" s="4"/>
      <c r="F4" s="23"/>
      <c r="G4" s="4"/>
      <c r="H4" s="5"/>
      <c r="I4" s="5"/>
    </row>
    <row r="5" spans="1:10" ht="18" customHeight="1" x14ac:dyDescent="0.3">
      <c r="A5" s="108" t="s">
        <v>7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 ht="18" customHeight="1" x14ac:dyDescent="0.3">
      <c r="A6" s="87"/>
      <c r="B6" s="87"/>
      <c r="C6" s="87"/>
      <c r="D6" s="87"/>
      <c r="E6" s="87"/>
      <c r="F6" s="87"/>
      <c r="G6" s="87"/>
      <c r="H6" s="87"/>
      <c r="I6" s="87"/>
      <c r="J6" s="87"/>
    </row>
    <row r="7" spans="1:10" ht="17.399999999999999" x14ac:dyDescent="0.3">
      <c r="A7" s="4"/>
      <c r="B7" s="4"/>
      <c r="C7" s="4"/>
      <c r="D7" s="4"/>
      <c r="E7" s="134" t="s">
        <v>201</v>
      </c>
      <c r="F7" s="108"/>
      <c r="G7" s="108"/>
      <c r="H7" s="5"/>
      <c r="I7" s="5"/>
    </row>
    <row r="8" spans="1:10" ht="17.399999999999999" x14ac:dyDescent="0.3">
      <c r="A8" s="23"/>
      <c r="B8" s="23"/>
      <c r="C8" s="23"/>
      <c r="D8" s="23"/>
      <c r="E8" s="23"/>
      <c r="F8" s="23"/>
      <c r="G8" s="23"/>
      <c r="H8" s="5"/>
      <c r="I8" s="5"/>
    </row>
    <row r="9" spans="1:10" ht="15.75" customHeight="1" x14ac:dyDescent="0.3">
      <c r="A9" s="108" t="s">
        <v>1</v>
      </c>
      <c r="B9" s="108"/>
      <c r="C9" s="108"/>
      <c r="D9" s="108"/>
      <c r="E9" s="108"/>
      <c r="F9" s="108"/>
      <c r="G9" s="108"/>
      <c r="H9" s="108"/>
      <c r="I9" s="108"/>
      <c r="J9" s="108"/>
    </row>
    <row r="10" spans="1:10" ht="17.399999999999999" x14ac:dyDescent="0.3">
      <c r="A10" s="4"/>
      <c r="B10" s="4"/>
      <c r="C10" s="4"/>
      <c r="D10" s="4"/>
      <c r="E10" s="4"/>
      <c r="F10" s="23"/>
      <c r="G10" s="4"/>
      <c r="H10" s="5"/>
      <c r="I10" s="5"/>
    </row>
    <row r="11" spans="1:10" ht="26.4" x14ac:dyDescent="0.3">
      <c r="A11" s="19" t="s">
        <v>8</v>
      </c>
      <c r="B11" s="18" t="s">
        <v>9</v>
      </c>
      <c r="C11" s="18" t="s">
        <v>10</v>
      </c>
      <c r="D11" s="18" t="s">
        <v>6</v>
      </c>
      <c r="E11" s="19" t="s">
        <v>167</v>
      </c>
      <c r="F11" s="19" t="s">
        <v>168</v>
      </c>
      <c r="G11" s="19" t="s">
        <v>169</v>
      </c>
      <c r="H11" s="19" t="s">
        <v>172</v>
      </c>
      <c r="I11" s="19" t="s">
        <v>42</v>
      </c>
      <c r="J11" s="19" t="s">
        <v>173</v>
      </c>
    </row>
    <row r="12" spans="1:10" ht="15.75" customHeight="1" x14ac:dyDescent="0.3">
      <c r="A12" s="10">
        <v>6</v>
      </c>
      <c r="B12" s="10"/>
      <c r="C12" s="10"/>
      <c r="D12" s="10" t="s">
        <v>11</v>
      </c>
      <c r="E12" s="69">
        <f t="shared" ref="E12:J12" si="0">E13+E18+E20+E22+E25</f>
        <v>1647786.31</v>
      </c>
      <c r="F12" s="69">
        <f t="shared" si="0"/>
        <v>1537652.6</v>
      </c>
      <c r="G12" s="69">
        <f>G13+G18+G20+G22+G25</f>
        <v>1711229.453</v>
      </c>
      <c r="H12" s="69">
        <f>H13+H18+H20+H22+H25</f>
        <v>2052447.73</v>
      </c>
      <c r="I12" s="69">
        <f>I13+I18+I20+I22+I25</f>
        <v>1913147.73</v>
      </c>
      <c r="J12" s="69">
        <f t="shared" si="0"/>
        <v>1908166.6500000001</v>
      </c>
    </row>
    <row r="13" spans="1:10" ht="26.4" x14ac:dyDescent="0.3">
      <c r="A13" s="10"/>
      <c r="B13" s="15">
        <v>63</v>
      </c>
      <c r="C13" s="15"/>
      <c r="D13" s="15" t="s">
        <v>36</v>
      </c>
      <c r="E13" s="55">
        <f>E16+E17</f>
        <v>1470718.01</v>
      </c>
      <c r="F13" s="55">
        <f>F15+F16</f>
        <v>1373695.8</v>
      </c>
      <c r="G13" s="55">
        <f>G16+G17+G14+G15</f>
        <v>1544674.1429999999</v>
      </c>
      <c r="H13" s="55">
        <f>SUM(H14:H17)</f>
        <v>1880306.6</v>
      </c>
      <c r="I13" s="55">
        <f t="shared" ref="I13:J13" si="1">SUM(I14:I17)</f>
        <v>1741006.6</v>
      </c>
      <c r="J13" s="55">
        <f t="shared" si="1"/>
        <v>1738788.37</v>
      </c>
    </row>
    <row r="14" spans="1:10" x14ac:dyDescent="0.3">
      <c r="A14" s="10"/>
      <c r="B14" s="15"/>
      <c r="C14" s="17" t="s">
        <v>175</v>
      </c>
      <c r="D14" s="17" t="s">
        <v>176</v>
      </c>
      <c r="E14" s="52">
        <v>0</v>
      </c>
      <c r="F14" s="52">
        <v>0</v>
      </c>
      <c r="G14" s="52">
        <v>186.94300000000001</v>
      </c>
      <c r="H14" s="52">
        <v>1109.1099999999999</v>
      </c>
      <c r="I14" s="52">
        <v>1109.1099999999999</v>
      </c>
      <c r="J14" s="52">
        <v>776.37</v>
      </c>
    </row>
    <row r="15" spans="1:10" x14ac:dyDescent="0.3">
      <c r="A15" s="10"/>
      <c r="B15" s="15"/>
      <c r="C15" s="81" t="s">
        <v>61</v>
      </c>
      <c r="D15" s="82" t="s">
        <v>174</v>
      </c>
      <c r="E15" s="52">
        <v>0</v>
      </c>
      <c r="F15" s="52">
        <v>5772.19</v>
      </c>
      <c r="G15" s="52">
        <v>4889.2</v>
      </c>
      <c r="H15" s="52">
        <v>6284.99</v>
      </c>
      <c r="I15" s="52">
        <v>6284.99</v>
      </c>
      <c r="J15" s="52">
        <v>4399.5</v>
      </c>
    </row>
    <row r="16" spans="1:10" x14ac:dyDescent="0.3">
      <c r="A16" s="11"/>
      <c r="B16" s="11"/>
      <c r="C16" s="12" t="s">
        <v>45</v>
      </c>
      <c r="D16" s="12" t="s">
        <v>46</v>
      </c>
      <c r="E16" s="52">
        <f>1340330.53+17830.63</f>
        <v>1358161.16</v>
      </c>
      <c r="F16" s="52">
        <v>1367923.61</v>
      </c>
      <c r="G16" s="52">
        <v>1539598</v>
      </c>
      <c r="H16" s="52">
        <v>1872912.5</v>
      </c>
      <c r="I16" s="52">
        <f>1733612.5</f>
        <v>1733612.5</v>
      </c>
      <c r="J16" s="52">
        <f>1733612.5</f>
        <v>1733612.5</v>
      </c>
    </row>
    <row r="17" spans="1:10" x14ac:dyDescent="0.3">
      <c r="A17" s="11"/>
      <c r="B17" s="26"/>
      <c r="C17" s="12" t="s">
        <v>47</v>
      </c>
      <c r="D17" s="12" t="s">
        <v>48</v>
      </c>
      <c r="E17" s="52">
        <f>11516.5+101040.35</f>
        <v>112556.85</v>
      </c>
      <c r="F17" s="52"/>
      <c r="G17" s="52">
        <v>0</v>
      </c>
      <c r="H17" s="52"/>
      <c r="I17" s="52"/>
      <c r="J17" s="52"/>
    </row>
    <row r="18" spans="1:10" x14ac:dyDescent="0.3">
      <c r="A18" s="11"/>
      <c r="B18" s="15">
        <v>64</v>
      </c>
      <c r="C18" s="15"/>
      <c r="D18" s="15" t="s">
        <v>51</v>
      </c>
      <c r="E18" s="55">
        <v>0.02</v>
      </c>
      <c r="F18" s="55">
        <f>F19</f>
        <v>0.3</v>
      </c>
      <c r="G18" s="55">
        <v>0.01</v>
      </c>
      <c r="H18" s="55">
        <f t="shared" ref="H18:J18" si="2">H19</f>
        <v>0.1</v>
      </c>
      <c r="I18" s="55">
        <f t="shared" si="2"/>
        <v>0.1</v>
      </c>
      <c r="J18" s="55">
        <f t="shared" si="2"/>
        <v>0.1</v>
      </c>
    </row>
    <row r="19" spans="1:10" s="38" customFormat="1" x14ac:dyDescent="0.3">
      <c r="A19" s="12"/>
      <c r="B19" s="17"/>
      <c r="C19" s="17" t="s">
        <v>52</v>
      </c>
      <c r="D19" s="17" t="s">
        <v>53</v>
      </c>
      <c r="E19" s="53">
        <v>0.02</v>
      </c>
      <c r="F19" s="53">
        <v>0.3</v>
      </c>
      <c r="G19" s="53">
        <v>0.01</v>
      </c>
      <c r="H19" s="53">
        <v>0.1</v>
      </c>
      <c r="I19" s="53">
        <v>0.1</v>
      </c>
      <c r="J19" s="53">
        <v>0.1</v>
      </c>
    </row>
    <row r="20" spans="1:10" ht="26.4" x14ac:dyDescent="0.3">
      <c r="A20" s="11"/>
      <c r="B20" s="15">
        <v>65</v>
      </c>
      <c r="C20" s="15"/>
      <c r="D20" s="15" t="s">
        <v>54</v>
      </c>
      <c r="E20" s="55">
        <f>E21</f>
        <v>21078.5</v>
      </c>
      <c r="F20" s="55">
        <v>25200</v>
      </c>
      <c r="G20" s="55">
        <f t="shared" ref="G20:J20" si="3">G21</f>
        <v>25200</v>
      </c>
      <c r="H20" s="55">
        <f>H21</f>
        <v>22500</v>
      </c>
      <c r="I20" s="55">
        <f t="shared" si="3"/>
        <v>22500</v>
      </c>
      <c r="J20" s="55">
        <f t="shared" si="3"/>
        <v>22500</v>
      </c>
    </row>
    <row r="21" spans="1:10" x14ac:dyDescent="0.3">
      <c r="A21" s="11"/>
      <c r="B21" s="11"/>
      <c r="C21" s="12" t="s">
        <v>49</v>
      </c>
      <c r="D21" s="16" t="s">
        <v>50</v>
      </c>
      <c r="E21" s="52">
        <v>21078.5</v>
      </c>
      <c r="F21" s="52">
        <v>25200</v>
      </c>
      <c r="G21" s="52">
        <v>25200</v>
      </c>
      <c r="H21" s="52">
        <v>22500</v>
      </c>
      <c r="I21" s="52">
        <v>22500</v>
      </c>
      <c r="J21" s="52">
        <v>22500</v>
      </c>
    </row>
    <row r="22" spans="1:10" ht="39.6" x14ac:dyDescent="0.3">
      <c r="A22" s="11"/>
      <c r="B22" s="15">
        <v>66</v>
      </c>
      <c r="C22" s="15"/>
      <c r="D22" s="15" t="s">
        <v>55</v>
      </c>
      <c r="E22" s="55">
        <f>E23+E24</f>
        <v>12023.189999999999</v>
      </c>
      <c r="F22" s="55">
        <f>F23+F24</f>
        <v>11499.7</v>
      </c>
      <c r="G22" s="55">
        <f>G23+G24</f>
        <v>11499.99</v>
      </c>
      <c r="H22" s="55">
        <f>H23+H24</f>
        <v>15999.9</v>
      </c>
      <c r="I22" s="55">
        <f t="shared" ref="I22:J22" si="4">I23+I24</f>
        <v>15999.9</v>
      </c>
      <c r="J22" s="55">
        <f t="shared" si="4"/>
        <v>15999.9</v>
      </c>
    </row>
    <row r="23" spans="1:10" s="38" customFormat="1" x14ac:dyDescent="0.3">
      <c r="A23" s="12"/>
      <c r="B23" s="17"/>
      <c r="C23" s="17" t="s">
        <v>52</v>
      </c>
      <c r="D23" s="17" t="s">
        <v>53</v>
      </c>
      <c r="E23" s="53">
        <v>7845.87</v>
      </c>
      <c r="F23" s="53">
        <v>6999.7</v>
      </c>
      <c r="G23" s="53">
        <v>6999.99</v>
      </c>
      <c r="H23" s="53">
        <v>7799.9</v>
      </c>
      <c r="I23" s="53">
        <v>7799.9</v>
      </c>
      <c r="J23" s="53">
        <v>7799.9</v>
      </c>
    </row>
    <row r="24" spans="1:10" s="38" customFormat="1" x14ac:dyDescent="0.3">
      <c r="A24" s="12"/>
      <c r="B24" s="17"/>
      <c r="C24" s="17" t="s">
        <v>56</v>
      </c>
      <c r="D24" s="17" t="s">
        <v>57</v>
      </c>
      <c r="E24" s="53">
        <v>4177.32</v>
      </c>
      <c r="F24" s="53">
        <v>4500</v>
      </c>
      <c r="G24" s="53">
        <v>4500</v>
      </c>
      <c r="H24" s="53">
        <v>8200</v>
      </c>
      <c r="I24" s="53">
        <v>8200</v>
      </c>
      <c r="J24" s="53">
        <v>8200</v>
      </c>
    </row>
    <row r="25" spans="1:10" ht="26.4" x14ac:dyDescent="0.3">
      <c r="A25" s="11"/>
      <c r="B25" s="11">
        <v>67</v>
      </c>
      <c r="C25" s="12"/>
      <c r="D25" s="15" t="s">
        <v>38</v>
      </c>
      <c r="E25" s="55">
        <f>E26+E27</f>
        <v>143966.59</v>
      </c>
      <c r="F25" s="55">
        <f>F26+F27</f>
        <v>127256.79999999999</v>
      </c>
      <c r="G25" s="55">
        <f>G26+G27</f>
        <v>129855.31</v>
      </c>
      <c r="H25" s="55">
        <f>H26+H27+H29</f>
        <v>133641.13</v>
      </c>
      <c r="I25" s="55">
        <f t="shared" ref="I25:J25" si="5">I26+I27+I29</f>
        <v>133641.13</v>
      </c>
      <c r="J25" s="55">
        <f t="shared" si="5"/>
        <v>130878.28</v>
      </c>
    </row>
    <row r="26" spans="1:10" x14ac:dyDescent="0.3">
      <c r="A26" s="15"/>
      <c r="B26" s="15"/>
      <c r="C26" s="12" t="s">
        <v>58</v>
      </c>
      <c r="D26" s="12" t="s">
        <v>12</v>
      </c>
      <c r="E26" s="52">
        <f>1317.47+300+796.38+1616.11</f>
        <v>4029.96</v>
      </c>
      <c r="F26" s="52">
        <f>5519.88+609.3</f>
        <v>6129.18</v>
      </c>
      <c r="G26" s="52">
        <v>6153.62</v>
      </c>
      <c r="H26" s="52">
        <f>729.96+2898.1+6311.38</f>
        <v>9939.44</v>
      </c>
      <c r="I26" s="52">
        <v>9939.44</v>
      </c>
      <c r="J26" s="52">
        <f>729.96+2028.67+4417.96</f>
        <v>7176.59</v>
      </c>
    </row>
    <row r="27" spans="1:10" x14ac:dyDescent="0.3">
      <c r="A27" s="15"/>
      <c r="B27" s="15"/>
      <c r="C27" s="12" t="s">
        <v>63</v>
      </c>
      <c r="D27" s="12" t="s">
        <v>64</v>
      </c>
      <c r="E27" s="52">
        <f>119705.72+10981.71+9249.2</f>
        <v>139936.63</v>
      </c>
      <c r="F27" s="52">
        <v>121127.62</v>
      </c>
      <c r="G27" s="52">
        <v>123701.69</v>
      </c>
      <c r="H27" s="52">
        <v>123701.69</v>
      </c>
      <c r="I27" s="52">
        <v>123701.69</v>
      </c>
      <c r="J27" s="52">
        <v>123701.69</v>
      </c>
    </row>
    <row r="28" spans="1:10" x14ac:dyDescent="0.3">
      <c r="A28" s="11"/>
      <c r="B28" s="11"/>
      <c r="C28" s="12" t="s">
        <v>49</v>
      </c>
      <c r="D28" s="16" t="s">
        <v>50</v>
      </c>
      <c r="E28" s="52"/>
      <c r="F28" s="52"/>
      <c r="G28" s="52"/>
      <c r="H28" s="52"/>
      <c r="I28" s="52"/>
      <c r="J28" s="52"/>
    </row>
    <row r="29" spans="1:10" x14ac:dyDescent="0.3">
      <c r="A29" s="11"/>
      <c r="B29" s="26"/>
      <c r="C29" s="12" t="s">
        <v>61</v>
      </c>
      <c r="D29" s="12" t="s">
        <v>62</v>
      </c>
      <c r="E29" s="52"/>
      <c r="F29" s="52"/>
      <c r="G29" s="52"/>
      <c r="H29" s="52"/>
      <c r="I29" s="52"/>
      <c r="J29" s="52"/>
    </row>
    <row r="30" spans="1:10" x14ac:dyDescent="0.3">
      <c r="A30" s="11"/>
      <c r="B30" s="26" t="s">
        <v>37</v>
      </c>
      <c r="C30" s="12"/>
      <c r="D30" s="16"/>
      <c r="E30" s="52"/>
      <c r="F30" s="52"/>
      <c r="G30" s="52"/>
      <c r="H30" s="52"/>
      <c r="I30" s="52"/>
      <c r="J30" s="52"/>
    </row>
    <row r="31" spans="1:10" x14ac:dyDescent="0.3">
      <c r="A31" s="13">
        <v>7</v>
      </c>
      <c r="B31" s="14"/>
      <c r="C31" s="14"/>
      <c r="D31" s="24" t="s">
        <v>13</v>
      </c>
      <c r="E31" s="52"/>
      <c r="F31" s="52"/>
      <c r="G31" s="52"/>
      <c r="H31" s="52"/>
      <c r="I31" s="52"/>
      <c r="J31" s="52"/>
    </row>
    <row r="32" spans="1:10" x14ac:dyDescent="0.3">
      <c r="A32" s="15"/>
      <c r="B32" s="15">
        <v>72</v>
      </c>
      <c r="C32" s="15"/>
      <c r="D32" s="25" t="s">
        <v>35</v>
      </c>
      <c r="E32" s="52"/>
      <c r="F32" s="52"/>
      <c r="G32" s="52"/>
      <c r="H32" s="52"/>
      <c r="I32" s="52"/>
      <c r="J32" s="54"/>
    </row>
    <row r="33" spans="1:11" x14ac:dyDescent="0.3">
      <c r="A33" s="15"/>
      <c r="B33" s="15"/>
      <c r="C33" s="12" t="s">
        <v>59</v>
      </c>
      <c r="D33" s="12" t="s">
        <v>60</v>
      </c>
      <c r="E33" s="52"/>
      <c r="F33" s="52"/>
      <c r="G33" s="52"/>
      <c r="H33" s="52"/>
      <c r="I33" s="52"/>
      <c r="J33" s="54"/>
    </row>
    <row r="35" spans="1:11" ht="15.75" customHeight="1" x14ac:dyDescent="0.3">
      <c r="A35" s="108" t="s">
        <v>14</v>
      </c>
      <c r="B35" s="108"/>
      <c r="C35" s="108"/>
      <c r="D35" s="108"/>
      <c r="E35" s="108"/>
      <c r="F35" s="108"/>
      <c r="G35" s="108"/>
      <c r="H35" s="108"/>
      <c r="I35" s="108"/>
      <c r="J35" s="108"/>
    </row>
    <row r="36" spans="1:11" ht="17.399999999999999" x14ac:dyDescent="0.3">
      <c r="A36" s="4"/>
      <c r="B36" s="4"/>
      <c r="C36" s="4"/>
      <c r="D36" s="4"/>
      <c r="E36" s="4"/>
      <c r="F36" s="23"/>
      <c r="G36" s="4"/>
      <c r="H36" s="5"/>
      <c r="I36" s="5"/>
    </row>
    <row r="37" spans="1:11" ht="26.4" x14ac:dyDescent="0.3">
      <c r="A37" s="19" t="s">
        <v>8</v>
      </c>
      <c r="B37" s="18" t="s">
        <v>9</v>
      </c>
      <c r="C37" s="18" t="s">
        <v>10</v>
      </c>
      <c r="D37" s="18" t="s">
        <v>15</v>
      </c>
      <c r="E37" s="19" t="s">
        <v>44</v>
      </c>
      <c r="F37" s="19" t="s">
        <v>168</v>
      </c>
      <c r="G37" s="19" t="s">
        <v>169</v>
      </c>
      <c r="H37" s="19" t="s">
        <v>172</v>
      </c>
      <c r="I37" s="19" t="s">
        <v>42</v>
      </c>
      <c r="J37" s="19" t="s">
        <v>173</v>
      </c>
    </row>
    <row r="38" spans="1:11" x14ac:dyDescent="0.3">
      <c r="A38" s="19"/>
      <c r="B38" s="63"/>
      <c r="C38" s="63"/>
      <c r="D38" s="68" t="s">
        <v>165</v>
      </c>
      <c r="E38" s="70">
        <f t="shared" ref="E38:J38" si="6">E39+E102</f>
        <v>1627698.9300000002</v>
      </c>
      <c r="F38" s="70">
        <f t="shared" si="6"/>
        <v>1537652.6</v>
      </c>
      <c r="G38" s="70">
        <f t="shared" si="6"/>
        <v>1739650.42</v>
      </c>
      <c r="H38" s="70">
        <f t="shared" si="6"/>
        <v>2052447.73</v>
      </c>
      <c r="I38" s="70">
        <f t="shared" si="6"/>
        <v>1913147.73</v>
      </c>
      <c r="J38" s="70">
        <f t="shared" si="6"/>
        <v>1908166.65</v>
      </c>
    </row>
    <row r="39" spans="1:11" ht="15.75" customHeight="1" x14ac:dyDescent="0.3">
      <c r="A39" s="10">
        <v>3</v>
      </c>
      <c r="B39" s="10"/>
      <c r="C39" s="10"/>
      <c r="D39" s="10" t="s">
        <v>16</v>
      </c>
      <c r="E39" s="52">
        <f>E40+E53+E66+E78+E90</f>
        <v>1612079.1</v>
      </c>
      <c r="F39" s="52">
        <f>F40+F53+F66+F78+F90</f>
        <v>1529838.99</v>
      </c>
      <c r="G39" s="52">
        <f>G40+G53+G66+G78+G90</f>
        <v>1726902.76</v>
      </c>
      <c r="H39" s="52">
        <f>H40+H53+H66+H78+H90</f>
        <v>2045184.73</v>
      </c>
      <c r="I39" s="52">
        <f t="shared" ref="I39" si="7">I40+I53+I66+I78+I90</f>
        <v>1905884.73</v>
      </c>
      <c r="J39" s="52">
        <f>J40+J53+J66+J78+J90</f>
        <v>1900903.65</v>
      </c>
    </row>
    <row r="40" spans="1:11" ht="15.75" customHeight="1" x14ac:dyDescent="0.3">
      <c r="A40" s="10"/>
      <c r="B40" s="15">
        <v>31</v>
      </c>
      <c r="C40" s="15"/>
      <c r="D40" s="15" t="s">
        <v>17</v>
      </c>
      <c r="E40" s="52">
        <f>SUM(E41:E50)</f>
        <v>1433285.08</v>
      </c>
      <c r="F40" s="52">
        <f>SUM(F41:F50)</f>
        <v>1378252.07</v>
      </c>
      <c r="G40" s="52">
        <f>SUM(G41:G50)</f>
        <v>1549244.76</v>
      </c>
      <c r="H40" s="52">
        <f>SUM(H41:H50)</f>
        <v>1889858.54</v>
      </c>
      <c r="I40" s="52">
        <f t="shared" ref="I40" si="8">SUM(I41:I50)</f>
        <v>1750558.54</v>
      </c>
      <c r="J40" s="52">
        <f>SUM(J41:J50)</f>
        <v>1745779.96</v>
      </c>
    </row>
    <row r="41" spans="1:11" x14ac:dyDescent="0.3">
      <c r="A41" s="11"/>
      <c r="B41" s="11"/>
      <c r="C41" s="12" t="s">
        <v>58</v>
      </c>
      <c r="D41" s="12" t="s">
        <v>12</v>
      </c>
      <c r="E41" s="52">
        <v>2599.6999999999998</v>
      </c>
      <c r="F41" s="52">
        <v>5519.88</v>
      </c>
      <c r="G41" s="52">
        <v>5368.62</v>
      </c>
      <c r="H41" s="52">
        <v>9434.3799999999992</v>
      </c>
      <c r="I41" s="52">
        <v>9434.3799999999992</v>
      </c>
      <c r="J41" s="52">
        <v>6823.05</v>
      </c>
      <c r="K41" s="86"/>
    </row>
    <row r="42" spans="1:11" x14ac:dyDescent="0.3">
      <c r="A42" s="11"/>
      <c r="B42" s="11"/>
      <c r="C42" s="17" t="s">
        <v>52</v>
      </c>
      <c r="D42" s="17" t="s">
        <v>53</v>
      </c>
      <c r="E42" s="52">
        <v>4225.92</v>
      </c>
      <c r="F42" s="52">
        <v>5500</v>
      </c>
      <c r="G42" s="52">
        <v>6700</v>
      </c>
      <c r="H42" s="52">
        <v>5000</v>
      </c>
      <c r="I42" s="52">
        <v>5000</v>
      </c>
      <c r="J42" s="52">
        <v>5000</v>
      </c>
    </row>
    <row r="43" spans="1:11" x14ac:dyDescent="0.3">
      <c r="A43" s="15"/>
      <c r="B43" s="15"/>
      <c r="C43" s="12" t="s">
        <v>63</v>
      </c>
      <c r="D43" s="12" t="s">
        <v>64</v>
      </c>
      <c r="E43" s="52">
        <v>0</v>
      </c>
      <c r="F43" s="52"/>
      <c r="G43" s="52">
        <v>0</v>
      </c>
      <c r="H43" s="52">
        <v>0</v>
      </c>
      <c r="I43" s="52">
        <v>0</v>
      </c>
      <c r="J43" s="54">
        <v>0</v>
      </c>
      <c r="K43" s="86"/>
    </row>
    <row r="44" spans="1:11" x14ac:dyDescent="0.3">
      <c r="A44" s="11"/>
      <c r="B44" s="11"/>
      <c r="C44" s="12" t="s">
        <v>49</v>
      </c>
      <c r="D44" s="16" t="s">
        <v>50</v>
      </c>
      <c r="E44" s="52">
        <v>0</v>
      </c>
      <c r="F44" s="52"/>
      <c r="G44" s="52">
        <v>0</v>
      </c>
      <c r="H44" s="52">
        <v>0</v>
      </c>
      <c r="I44" s="52">
        <v>0</v>
      </c>
      <c r="J44" s="52">
        <v>0</v>
      </c>
      <c r="K44" s="86"/>
    </row>
    <row r="45" spans="1:11" x14ac:dyDescent="0.3">
      <c r="A45" s="11"/>
      <c r="B45" s="11"/>
      <c r="C45" s="12" t="s">
        <v>175</v>
      </c>
      <c r="D45" s="16" t="s">
        <v>176</v>
      </c>
      <c r="E45" s="52"/>
      <c r="F45" s="52"/>
      <c r="G45" s="52">
        <v>186.94</v>
      </c>
      <c r="H45" s="52">
        <v>1083.6199999999999</v>
      </c>
      <c r="I45" s="52">
        <v>1083.6199999999999</v>
      </c>
      <c r="J45" s="52">
        <v>758.53</v>
      </c>
    </row>
    <row r="46" spans="1:11" x14ac:dyDescent="0.3">
      <c r="A46" s="11"/>
      <c r="B46" s="26"/>
      <c r="C46" s="12" t="s">
        <v>61</v>
      </c>
      <c r="D46" s="12" t="s">
        <v>62</v>
      </c>
      <c r="E46" s="52">
        <v>2232.9</v>
      </c>
      <c r="F46" s="52">
        <v>5772.19</v>
      </c>
      <c r="G46" s="52">
        <v>4889.2</v>
      </c>
      <c r="H46" s="52">
        <v>6140.54</v>
      </c>
      <c r="I46" s="52">
        <v>6140.54</v>
      </c>
      <c r="J46" s="52">
        <v>4298.38</v>
      </c>
      <c r="K46" s="86"/>
    </row>
    <row r="47" spans="1:11" x14ac:dyDescent="0.3">
      <c r="A47" s="11"/>
      <c r="B47" s="11"/>
      <c r="C47" s="12" t="s">
        <v>45</v>
      </c>
      <c r="D47" s="12" t="s">
        <v>46</v>
      </c>
      <c r="E47" s="52">
        <v>1334553.96</v>
      </c>
      <c r="F47" s="52">
        <v>1361460</v>
      </c>
      <c r="G47" s="52">
        <v>1532100</v>
      </c>
      <c r="H47" s="52">
        <v>1868200</v>
      </c>
      <c r="I47" s="52">
        <v>1728900</v>
      </c>
      <c r="J47" s="52">
        <v>1728900</v>
      </c>
      <c r="K47" s="86"/>
    </row>
    <row r="48" spans="1:11" x14ac:dyDescent="0.3">
      <c r="A48" s="11"/>
      <c r="B48" s="26"/>
      <c r="C48" s="12" t="s">
        <v>47</v>
      </c>
      <c r="D48" s="12" t="s">
        <v>48</v>
      </c>
      <c r="E48" s="52">
        <v>89672.6</v>
      </c>
      <c r="F48" s="52"/>
      <c r="G48" s="52"/>
      <c r="H48" s="52"/>
      <c r="I48" s="52"/>
      <c r="J48" s="52"/>
      <c r="K48" s="86"/>
    </row>
    <row r="49" spans="1:11" s="38" customFormat="1" x14ac:dyDescent="0.3">
      <c r="A49" s="12"/>
      <c r="B49" s="17"/>
      <c r="C49" s="17" t="s">
        <v>56</v>
      </c>
      <c r="D49" s="17" t="s">
        <v>57</v>
      </c>
      <c r="E49" s="53"/>
      <c r="F49" s="53"/>
      <c r="G49" s="53"/>
      <c r="H49" s="53"/>
      <c r="I49" s="53"/>
      <c r="J49" s="53"/>
    </row>
    <row r="50" spans="1:11" x14ac:dyDescent="0.3">
      <c r="A50" s="15"/>
      <c r="B50" s="15"/>
      <c r="C50" s="12" t="s">
        <v>59</v>
      </c>
      <c r="D50" s="12" t="s">
        <v>60</v>
      </c>
      <c r="E50" s="52"/>
      <c r="F50" s="52"/>
      <c r="G50" s="52"/>
      <c r="H50" s="52"/>
      <c r="I50" s="52"/>
      <c r="J50" s="54"/>
    </row>
    <row r="51" spans="1:11" x14ac:dyDescent="0.3">
      <c r="A51" s="11"/>
      <c r="B51" s="26" t="s">
        <v>37</v>
      </c>
      <c r="C51" s="12"/>
      <c r="D51" s="12"/>
      <c r="E51" s="52"/>
      <c r="F51" s="52"/>
      <c r="G51" s="52"/>
      <c r="H51" s="52"/>
      <c r="I51" s="52"/>
      <c r="J51" s="52"/>
    </row>
    <row r="52" spans="1:11" x14ac:dyDescent="0.3">
      <c r="A52" s="11"/>
      <c r="B52" s="11"/>
      <c r="C52" s="12"/>
      <c r="D52" s="12"/>
      <c r="E52" s="52"/>
      <c r="F52" s="52"/>
      <c r="G52" s="52"/>
      <c r="H52" s="52"/>
      <c r="I52" s="52"/>
      <c r="J52" s="52"/>
    </row>
    <row r="53" spans="1:11" x14ac:dyDescent="0.3">
      <c r="A53" s="11"/>
      <c r="B53" s="11">
        <v>32</v>
      </c>
      <c r="C53" s="12"/>
      <c r="D53" s="11" t="s">
        <v>30</v>
      </c>
      <c r="E53" s="52">
        <f>E54+E55+E56+E57+E59+E60+E61+E62</f>
        <v>173610.21</v>
      </c>
      <c r="F53" s="52">
        <f>SUM(F54:F62)</f>
        <v>149286.91999999998</v>
      </c>
      <c r="G53" s="52">
        <f>G54+G55+G56+G57+G59+G60+G61+G62</f>
        <v>175904</v>
      </c>
      <c r="H53" s="52">
        <f>H54+H55+H56+H57+H59+H60+H61+H62+H58</f>
        <v>153576.69</v>
      </c>
      <c r="I53" s="52">
        <f t="shared" ref="I53" si="9">I54+I55+I56+I57+I59+I60+I61+I62+I58</f>
        <v>153576.69</v>
      </c>
      <c r="J53" s="52">
        <f>J54+J55+J56+J57+J59+J60+J61+J62+J58</f>
        <v>153374.18999999997</v>
      </c>
    </row>
    <row r="54" spans="1:11" x14ac:dyDescent="0.3">
      <c r="A54" s="11"/>
      <c r="B54" s="11"/>
      <c r="C54" s="12" t="s">
        <v>58</v>
      </c>
      <c r="D54" s="12" t="s">
        <v>12</v>
      </c>
      <c r="E54" s="52">
        <v>1785.4</v>
      </c>
      <c r="F54" s="52">
        <v>609.29999999999995</v>
      </c>
      <c r="G54" s="52">
        <v>785</v>
      </c>
      <c r="H54" s="52">
        <v>505.06</v>
      </c>
      <c r="I54" s="52">
        <v>505.06</v>
      </c>
      <c r="J54" s="52">
        <v>353.54</v>
      </c>
    </row>
    <row r="55" spans="1:11" x14ac:dyDescent="0.3">
      <c r="A55" s="11"/>
      <c r="B55" s="11"/>
      <c r="C55" s="17" t="s">
        <v>52</v>
      </c>
      <c r="D55" s="17" t="s">
        <v>53</v>
      </c>
      <c r="E55" s="52">
        <v>1596.77</v>
      </c>
      <c r="F55" s="52">
        <v>700</v>
      </c>
      <c r="G55" s="52">
        <v>900</v>
      </c>
      <c r="H55" s="52">
        <v>1500</v>
      </c>
      <c r="I55" s="52">
        <v>1500</v>
      </c>
      <c r="J55" s="52">
        <v>1500</v>
      </c>
      <c r="K55" s="86"/>
    </row>
    <row r="56" spans="1:11" x14ac:dyDescent="0.3">
      <c r="A56" s="15"/>
      <c r="B56" s="15"/>
      <c r="C56" s="12" t="s">
        <v>63</v>
      </c>
      <c r="D56" s="12" t="s">
        <v>64</v>
      </c>
      <c r="E56" s="52">
        <v>124796.59</v>
      </c>
      <c r="F56" s="52">
        <v>119727.62</v>
      </c>
      <c r="G56" s="52">
        <v>122101.69</v>
      </c>
      <c r="H56" s="52">
        <v>122101.69</v>
      </c>
      <c r="I56" s="52">
        <v>122101.69</v>
      </c>
      <c r="J56" s="52">
        <v>122101.69</v>
      </c>
    </row>
    <row r="57" spans="1:11" x14ac:dyDescent="0.3">
      <c r="A57" s="11"/>
      <c r="B57" s="11"/>
      <c r="C57" s="12" t="s">
        <v>49</v>
      </c>
      <c r="D57" s="16" t="s">
        <v>50</v>
      </c>
      <c r="E57" s="52">
        <v>19719.330000000002</v>
      </c>
      <c r="F57" s="52">
        <v>19200</v>
      </c>
      <c r="G57" s="52">
        <v>21700</v>
      </c>
      <c r="H57" s="52">
        <v>18500</v>
      </c>
      <c r="I57" s="52">
        <v>18500</v>
      </c>
      <c r="J57" s="52">
        <v>18500</v>
      </c>
    </row>
    <row r="58" spans="1:11" x14ac:dyDescent="0.3">
      <c r="A58" s="11"/>
      <c r="B58" s="11"/>
      <c r="C58" s="12" t="s">
        <v>175</v>
      </c>
      <c r="D58" s="16" t="s">
        <v>176</v>
      </c>
      <c r="E58" s="52">
        <v>0</v>
      </c>
      <c r="F58" s="52">
        <v>0</v>
      </c>
      <c r="G58" s="52">
        <v>0</v>
      </c>
      <c r="H58" s="52">
        <v>25.49</v>
      </c>
      <c r="I58" s="52">
        <v>25.49</v>
      </c>
      <c r="J58" s="52">
        <v>17.84</v>
      </c>
    </row>
    <row r="59" spans="1:11" x14ac:dyDescent="0.3">
      <c r="A59" s="11"/>
      <c r="B59" s="26"/>
      <c r="C59" s="12" t="s">
        <v>61</v>
      </c>
      <c r="D59" s="12" t="s">
        <v>62</v>
      </c>
      <c r="E59" s="52">
        <v>0</v>
      </c>
      <c r="F59" s="52"/>
      <c r="G59" s="52">
        <v>0</v>
      </c>
      <c r="H59" s="52">
        <v>144.44999999999999</v>
      </c>
      <c r="I59" s="52">
        <v>144.44999999999999</v>
      </c>
      <c r="J59" s="52">
        <v>101.12</v>
      </c>
    </row>
    <row r="60" spans="1:11" x14ac:dyDescent="0.3">
      <c r="A60" s="11"/>
      <c r="B60" s="11"/>
      <c r="C60" s="12" t="s">
        <v>45</v>
      </c>
      <c r="D60" s="12" t="s">
        <v>46</v>
      </c>
      <c r="E60" s="52">
        <v>16853.77</v>
      </c>
      <c r="F60" s="52">
        <v>5100</v>
      </c>
      <c r="G60" s="52">
        <v>9853.33</v>
      </c>
      <c r="H60" s="52">
        <v>4000</v>
      </c>
      <c r="I60" s="52">
        <v>4000</v>
      </c>
      <c r="J60" s="52">
        <v>4000</v>
      </c>
    </row>
    <row r="61" spans="1:11" x14ac:dyDescent="0.3">
      <c r="A61" s="11"/>
      <c r="B61" s="26"/>
      <c r="C61" s="12" t="s">
        <v>47</v>
      </c>
      <c r="D61" s="12" t="s">
        <v>48</v>
      </c>
      <c r="E61" s="52">
        <v>4681.03</v>
      </c>
      <c r="F61" s="52"/>
      <c r="G61" s="52">
        <v>16613.98</v>
      </c>
      <c r="H61" s="52">
        <v>0</v>
      </c>
      <c r="I61" s="52">
        <v>0</v>
      </c>
      <c r="J61" s="52">
        <v>0</v>
      </c>
    </row>
    <row r="62" spans="1:11" s="38" customFormat="1" x14ac:dyDescent="0.3">
      <c r="A62" s="12"/>
      <c r="B62" s="17"/>
      <c r="C62" s="17" t="s">
        <v>56</v>
      </c>
      <c r="D62" s="17" t="s">
        <v>57</v>
      </c>
      <c r="E62" s="52">
        <v>4177.32</v>
      </c>
      <c r="F62" s="52">
        <v>3950</v>
      </c>
      <c r="G62" s="52">
        <v>3950</v>
      </c>
      <c r="H62" s="52">
        <v>6800</v>
      </c>
      <c r="I62" s="52">
        <v>6800</v>
      </c>
      <c r="J62" s="52">
        <v>6800</v>
      </c>
    </row>
    <row r="63" spans="1:11" x14ac:dyDescent="0.3">
      <c r="A63" s="15"/>
      <c r="B63" s="15"/>
      <c r="C63" s="12" t="s">
        <v>59</v>
      </c>
      <c r="D63" s="12" t="s">
        <v>60</v>
      </c>
      <c r="E63" s="52"/>
      <c r="F63" s="52"/>
      <c r="G63" s="52"/>
      <c r="H63" s="52"/>
      <c r="I63" s="52"/>
      <c r="J63" s="54"/>
    </row>
    <row r="64" spans="1:11" x14ac:dyDescent="0.3">
      <c r="A64" s="11"/>
      <c r="B64" s="26" t="s">
        <v>37</v>
      </c>
      <c r="C64" s="12"/>
      <c r="D64" s="12"/>
      <c r="E64" s="52"/>
      <c r="F64" s="52"/>
      <c r="G64" s="52"/>
      <c r="H64" s="52"/>
      <c r="I64" s="52"/>
      <c r="J64" s="52"/>
      <c r="K64" s="86"/>
    </row>
    <row r="65" spans="1:11" x14ac:dyDescent="0.3">
      <c r="A65" s="11"/>
      <c r="B65" s="11"/>
      <c r="C65" s="12"/>
      <c r="D65" s="12"/>
      <c r="E65" s="52"/>
      <c r="F65" s="52"/>
      <c r="G65" s="52"/>
      <c r="H65" s="52"/>
      <c r="I65" s="52"/>
      <c r="J65" s="52"/>
      <c r="K65" s="86"/>
    </row>
    <row r="66" spans="1:11" x14ac:dyDescent="0.3">
      <c r="A66" s="11"/>
      <c r="B66" s="11">
        <v>34</v>
      </c>
      <c r="C66" s="12"/>
      <c r="D66" s="11" t="s">
        <v>65</v>
      </c>
      <c r="E66" s="52">
        <f>SUM(E67:E75)</f>
        <v>5130.95</v>
      </c>
      <c r="F66" s="52">
        <f>SUM(F67:F75)</f>
        <v>2300</v>
      </c>
      <c r="G66" s="52">
        <f>SUM(G67:G75)</f>
        <v>1700</v>
      </c>
      <c r="H66" s="52">
        <f>SUM(H67:H75)</f>
        <v>1700</v>
      </c>
      <c r="I66" s="52">
        <f t="shared" ref="I66" si="10">SUM(I67:I75)</f>
        <v>1700</v>
      </c>
      <c r="J66" s="52">
        <f>SUM(J67:J75)</f>
        <v>1700</v>
      </c>
    </row>
    <row r="67" spans="1:11" x14ac:dyDescent="0.3">
      <c r="A67" s="11"/>
      <c r="B67" s="11"/>
      <c r="C67" s="12" t="s">
        <v>58</v>
      </c>
      <c r="D67" s="12" t="s">
        <v>12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</row>
    <row r="68" spans="1:11" x14ac:dyDescent="0.3">
      <c r="A68" s="11"/>
      <c r="B68" s="11"/>
      <c r="C68" s="17" t="s">
        <v>52</v>
      </c>
      <c r="D68" s="17" t="s">
        <v>53</v>
      </c>
      <c r="E68" s="52">
        <v>27.05</v>
      </c>
      <c r="F68" s="52">
        <v>200</v>
      </c>
      <c r="G68" s="52">
        <v>100</v>
      </c>
      <c r="H68" s="52">
        <v>100</v>
      </c>
      <c r="I68" s="52">
        <v>100</v>
      </c>
      <c r="J68" s="52">
        <v>100</v>
      </c>
    </row>
    <row r="69" spans="1:11" x14ac:dyDescent="0.3">
      <c r="A69" s="15"/>
      <c r="B69" s="15"/>
      <c r="C69" s="12" t="s">
        <v>63</v>
      </c>
      <c r="D69" s="12" t="s">
        <v>64</v>
      </c>
      <c r="E69" s="52">
        <v>1250</v>
      </c>
      <c r="F69" s="52">
        <v>1400</v>
      </c>
      <c r="G69" s="52">
        <v>1600</v>
      </c>
      <c r="H69" s="52">
        <v>1600</v>
      </c>
      <c r="I69" s="52">
        <v>1600</v>
      </c>
      <c r="J69" s="52">
        <v>1600</v>
      </c>
    </row>
    <row r="70" spans="1:11" x14ac:dyDescent="0.3">
      <c r="A70" s="11"/>
      <c r="B70" s="11"/>
      <c r="C70" s="12" t="s">
        <v>49</v>
      </c>
      <c r="D70" s="16" t="s">
        <v>50</v>
      </c>
      <c r="E70" s="52">
        <v>0</v>
      </c>
      <c r="F70" s="52"/>
      <c r="G70" s="52"/>
      <c r="H70" s="52"/>
      <c r="I70" s="52"/>
      <c r="J70" s="52"/>
    </row>
    <row r="71" spans="1:11" x14ac:dyDescent="0.3">
      <c r="A71" s="11"/>
      <c r="B71" s="26"/>
      <c r="C71" s="12" t="s">
        <v>61</v>
      </c>
      <c r="D71" s="12" t="s">
        <v>62</v>
      </c>
      <c r="E71" s="52">
        <v>0</v>
      </c>
      <c r="F71" s="52"/>
      <c r="G71" s="52"/>
      <c r="H71" s="52"/>
      <c r="I71" s="52"/>
      <c r="J71" s="52"/>
    </row>
    <row r="72" spans="1:11" x14ac:dyDescent="0.3">
      <c r="A72" s="11"/>
      <c r="B72" s="11"/>
      <c r="C72" s="12" t="s">
        <v>45</v>
      </c>
      <c r="D72" s="12" t="s">
        <v>46</v>
      </c>
      <c r="E72" s="52">
        <v>3853.9</v>
      </c>
      <c r="F72" s="52">
        <v>700</v>
      </c>
      <c r="G72" s="52"/>
      <c r="H72" s="52">
        <v>0</v>
      </c>
      <c r="I72" s="52"/>
      <c r="J72" s="52"/>
    </row>
    <row r="73" spans="1:11" x14ac:dyDescent="0.3">
      <c r="A73" s="11"/>
      <c r="B73" s="26"/>
      <c r="C73" s="12" t="s">
        <v>47</v>
      </c>
      <c r="D73" s="12" t="s">
        <v>48</v>
      </c>
      <c r="E73" s="52">
        <v>0</v>
      </c>
      <c r="F73" s="52"/>
      <c r="G73" s="52"/>
      <c r="H73" s="52"/>
      <c r="I73" s="52"/>
      <c r="J73" s="52"/>
    </row>
    <row r="74" spans="1:11" s="38" customFormat="1" x14ac:dyDescent="0.3">
      <c r="A74" s="12"/>
      <c r="B74" s="17"/>
      <c r="C74" s="17" t="s">
        <v>56</v>
      </c>
      <c r="D74" s="17" t="s">
        <v>57</v>
      </c>
      <c r="E74" s="53">
        <v>0</v>
      </c>
      <c r="F74" s="53"/>
      <c r="G74" s="53"/>
      <c r="H74" s="53"/>
      <c r="I74" s="53"/>
      <c r="J74" s="53"/>
    </row>
    <row r="75" spans="1:11" x14ac:dyDescent="0.3">
      <c r="A75" s="15"/>
      <c r="B75" s="15"/>
      <c r="C75" s="12" t="s">
        <v>59</v>
      </c>
      <c r="D75" s="12" t="s">
        <v>60</v>
      </c>
      <c r="E75" s="52">
        <v>0</v>
      </c>
      <c r="F75" s="52"/>
      <c r="G75" s="52"/>
      <c r="H75" s="52"/>
      <c r="I75" s="52"/>
      <c r="J75" s="54"/>
    </row>
    <row r="76" spans="1:11" x14ac:dyDescent="0.3">
      <c r="A76" s="11"/>
      <c r="B76" s="26" t="s">
        <v>37</v>
      </c>
      <c r="C76" s="12"/>
      <c r="D76" s="12"/>
      <c r="E76" s="52"/>
      <c r="F76" s="52"/>
      <c r="G76" s="52"/>
      <c r="H76" s="52"/>
      <c r="I76" s="52"/>
      <c r="J76" s="52"/>
    </row>
    <row r="77" spans="1:11" x14ac:dyDescent="0.3">
      <c r="A77" s="11"/>
      <c r="B77" s="11"/>
      <c r="C77" s="12"/>
      <c r="D77" s="12"/>
      <c r="E77" s="52"/>
      <c r="F77" s="52"/>
      <c r="G77" s="52"/>
      <c r="H77" s="52"/>
      <c r="I77" s="52"/>
      <c r="J77" s="52"/>
    </row>
    <row r="78" spans="1:11" x14ac:dyDescent="0.3">
      <c r="A78" s="11"/>
      <c r="B78" s="11">
        <v>36</v>
      </c>
      <c r="C78" s="12"/>
      <c r="D78" s="11" t="s">
        <v>66</v>
      </c>
      <c r="E78" s="52"/>
      <c r="F78" s="52"/>
      <c r="G78" s="52"/>
      <c r="H78" s="52"/>
      <c r="I78" s="52"/>
      <c r="J78" s="52"/>
    </row>
    <row r="79" spans="1:11" x14ac:dyDescent="0.3">
      <c r="A79" s="11"/>
      <c r="B79" s="11"/>
      <c r="C79" s="12" t="s">
        <v>58</v>
      </c>
      <c r="D79" s="12" t="s">
        <v>12</v>
      </c>
      <c r="E79" s="52"/>
      <c r="F79" s="52"/>
      <c r="G79" s="52"/>
      <c r="H79" s="52"/>
      <c r="I79" s="52"/>
      <c r="J79" s="52"/>
    </row>
    <row r="80" spans="1:11" x14ac:dyDescent="0.3">
      <c r="A80" s="11"/>
      <c r="B80" s="11"/>
      <c r="C80" s="17" t="s">
        <v>52</v>
      </c>
      <c r="D80" s="17" t="s">
        <v>53</v>
      </c>
      <c r="E80" s="52"/>
      <c r="F80" s="52"/>
      <c r="G80" s="52"/>
      <c r="H80" s="52"/>
      <c r="I80" s="52"/>
      <c r="J80" s="52"/>
    </row>
    <row r="81" spans="1:10" x14ac:dyDescent="0.3">
      <c r="A81" s="15"/>
      <c r="B81" s="15"/>
      <c r="C81" s="12" t="s">
        <v>63</v>
      </c>
      <c r="D81" s="12" t="s">
        <v>64</v>
      </c>
      <c r="E81" s="52"/>
      <c r="F81" s="52"/>
      <c r="G81" s="52"/>
      <c r="H81" s="52"/>
      <c r="I81" s="52"/>
      <c r="J81" s="54"/>
    </row>
    <row r="82" spans="1:10" x14ac:dyDescent="0.3">
      <c r="A82" s="11"/>
      <c r="B82" s="11"/>
      <c r="C82" s="12" t="s">
        <v>49</v>
      </c>
      <c r="D82" s="16" t="s">
        <v>50</v>
      </c>
      <c r="E82" s="52"/>
      <c r="F82" s="52"/>
      <c r="G82" s="52"/>
      <c r="H82" s="52"/>
      <c r="I82" s="52"/>
      <c r="J82" s="52"/>
    </row>
    <row r="83" spans="1:10" x14ac:dyDescent="0.3">
      <c r="A83" s="11"/>
      <c r="B83" s="26"/>
      <c r="C83" s="12" t="s">
        <v>61</v>
      </c>
      <c r="D83" s="12" t="s">
        <v>62</v>
      </c>
      <c r="E83" s="52"/>
      <c r="F83" s="52"/>
      <c r="G83" s="52"/>
      <c r="H83" s="52"/>
      <c r="I83" s="52"/>
      <c r="J83" s="52"/>
    </row>
    <row r="84" spans="1:10" x14ac:dyDescent="0.3">
      <c r="A84" s="11"/>
      <c r="B84" s="11"/>
      <c r="C84" s="12" t="s">
        <v>45</v>
      </c>
      <c r="D84" s="12" t="s">
        <v>46</v>
      </c>
      <c r="E84" s="52"/>
      <c r="F84" s="52"/>
      <c r="G84" s="52"/>
      <c r="H84" s="52"/>
      <c r="I84" s="52"/>
      <c r="J84" s="52"/>
    </row>
    <row r="85" spans="1:10" x14ac:dyDescent="0.3">
      <c r="A85" s="11"/>
      <c r="B85" s="26"/>
      <c r="C85" s="12" t="s">
        <v>47</v>
      </c>
      <c r="D85" s="12" t="s">
        <v>48</v>
      </c>
      <c r="E85" s="52"/>
      <c r="F85" s="52"/>
      <c r="G85" s="52"/>
      <c r="H85" s="52"/>
      <c r="I85" s="52"/>
      <c r="J85" s="52"/>
    </row>
    <row r="86" spans="1:10" s="38" customFormat="1" x14ac:dyDescent="0.3">
      <c r="A86" s="12"/>
      <c r="B86" s="17"/>
      <c r="C86" s="17" t="s">
        <v>56</v>
      </c>
      <c r="D86" s="17" t="s">
        <v>57</v>
      </c>
      <c r="E86" s="53"/>
      <c r="F86" s="53"/>
      <c r="G86" s="53"/>
      <c r="H86" s="53"/>
      <c r="I86" s="53"/>
      <c r="J86" s="53"/>
    </row>
    <row r="87" spans="1:10" x14ac:dyDescent="0.3">
      <c r="A87" s="15"/>
      <c r="B87" s="15"/>
      <c r="C87" s="12" t="s">
        <v>59</v>
      </c>
      <c r="D87" s="12" t="s">
        <v>60</v>
      </c>
      <c r="E87" s="52"/>
      <c r="F87" s="52"/>
      <c r="G87" s="52"/>
      <c r="H87" s="52"/>
      <c r="I87" s="52"/>
      <c r="J87" s="54"/>
    </row>
    <row r="88" spans="1:10" x14ac:dyDescent="0.3">
      <c r="A88" s="11"/>
      <c r="B88" s="26" t="s">
        <v>37</v>
      </c>
      <c r="C88" s="12"/>
      <c r="D88" s="12"/>
      <c r="E88" s="52"/>
      <c r="F88" s="52"/>
      <c r="G88" s="52"/>
      <c r="H88" s="52"/>
      <c r="I88" s="52"/>
      <c r="J88" s="52"/>
    </row>
    <row r="89" spans="1:10" x14ac:dyDescent="0.3">
      <c r="A89" s="11"/>
      <c r="B89" s="11"/>
      <c r="C89" s="12"/>
      <c r="D89" s="12"/>
      <c r="E89" s="52"/>
      <c r="F89" s="52"/>
      <c r="G89" s="52"/>
      <c r="H89" s="52"/>
      <c r="I89" s="52"/>
      <c r="J89" s="52"/>
    </row>
    <row r="90" spans="1:10" x14ac:dyDescent="0.3">
      <c r="A90" s="11"/>
      <c r="B90" s="11">
        <v>38</v>
      </c>
      <c r="C90" s="12"/>
      <c r="D90" s="11" t="s">
        <v>67</v>
      </c>
      <c r="E90" s="52">
        <f>E96</f>
        <v>52.86</v>
      </c>
      <c r="F90" s="52"/>
      <c r="G90" s="52">
        <f>G96</f>
        <v>54</v>
      </c>
      <c r="H90" s="52">
        <f t="shared" ref="H90:J90" si="11">H96</f>
        <v>49.5</v>
      </c>
      <c r="I90" s="52">
        <f t="shared" si="11"/>
        <v>49.5</v>
      </c>
      <c r="J90" s="52">
        <f t="shared" si="11"/>
        <v>49.5</v>
      </c>
    </row>
    <row r="91" spans="1:10" x14ac:dyDescent="0.3">
      <c r="A91" s="11"/>
      <c r="B91" s="11"/>
      <c r="C91" s="12" t="s">
        <v>58</v>
      </c>
      <c r="D91" s="12" t="s">
        <v>12</v>
      </c>
      <c r="E91" s="52"/>
      <c r="F91" s="52"/>
      <c r="G91" s="52"/>
      <c r="H91" s="52"/>
      <c r="I91" s="52"/>
      <c r="J91" s="52"/>
    </row>
    <row r="92" spans="1:10" x14ac:dyDescent="0.3">
      <c r="A92" s="11"/>
      <c r="B92" s="11"/>
      <c r="C92" s="17" t="s">
        <v>52</v>
      </c>
      <c r="D92" s="17" t="s">
        <v>53</v>
      </c>
      <c r="E92" s="52"/>
      <c r="F92" s="52"/>
      <c r="G92" s="52"/>
      <c r="H92" s="52"/>
      <c r="I92" s="52"/>
      <c r="J92" s="52"/>
    </row>
    <row r="93" spans="1:10" x14ac:dyDescent="0.3">
      <c r="A93" s="15"/>
      <c r="B93" s="15"/>
      <c r="C93" s="12" t="s">
        <v>63</v>
      </c>
      <c r="D93" s="12" t="s">
        <v>64</v>
      </c>
      <c r="E93" s="52"/>
      <c r="F93" s="52"/>
      <c r="G93" s="52"/>
      <c r="H93" s="52"/>
      <c r="I93" s="52"/>
      <c r="J93" s="54"/>
    </row>
    <row r="94" spans="1:10" x14ac:dyDescent="0.3">
      <c r="A94" s="11"/>
      <c r="B94" s="11"/>
      <c r="C94" s="12" t="s">
        <v>49</v>
      </c>
      <c r="D94" s="16" t="s">
        <v>50</v>
      </c>
      <c r="E94" s="52"/>
      <c r="F94" s="52"/>
      <c r="G94" s="52"/>
      <c r="H94" s="52"/>
      <c r="I94" s="52"/>
      <c r="J94" s="52"/>
    </row>
    <row r="95" spans="1:10" x14ac:dyDescent="0.3">
      <c r="A95" s="11"/>
      <c r="B95" s="26"/>
      <c r="C95" s="12" t="s">
        <v>61</v>
      </c>
      <c r="D95" s="12" t="s">
        <v>62</v>
      </c>
      <c r="E95" s="52"/>
      <c r="F95" s="52"/>
      <c r="G95" s="52"/>
      <c r="H95" s="52"/>
      <c r="I95" s="52"/>
      <c r="J95" s="52"/>
    </row>
    <row r="96" spans="1:10" x14ac:dyDescent="0.3">
      <c r="A96" s="11"/>
      <c r="B96" s="11"/>
      <c r="C96" s="12" t="s">
        <v>45</v>
      </c>
      <c r="D96" s="12" t="s">
        <v>46</v>
      </c>
      <c r="E96" s="52">
        <v>52.86</v>
      </c>
      <c r="F96" s="52"/>
      <c r="G96" s="52">
        <v>54</v>
      </c>
      <c r="H96" s="52">
        <v>49.5</v>
      </c>
      <c r="I96" s="52">
        <v>49.5</v>
      </c>
      <c r="J96" s="52">
        <v>49.5</v>
      </c>
    </row>
    <row r="97" spans="1:10" x14ac:dyDescent="0.3">
      <c r="A97" s="11"/>
      <c r="B97" s="26"/>
      <c r="C97" s="12" t="s">
        <v>47</v>
      </c>
      <c r="D97" s="12" t="s">
        <v>48</v>
      </c>
      <c r="E97" s="52"/>
      <c r="F97" s="52"/>
      <c r="G97" s="52"/>
      <c r="H97" s="52"/>
      <c r="I97" s="52"/>
      <c r="J97" s="52"/>
    </row>
    <row r="98" spans="1:10" s="38" customFormat="1" x14ac:dyDescent="0.3">
      <c r="A98" s="12"/>
      <c r="B98" s="17"/>
      <c r="C98" s="17" t="s">
        <v>56</v>
      </c>
      <c r="D98" s="17" t="s">
        <v>57</v>
      </c>
      <c r="E98" s="53"/>
      <c r="F98" s="53"/>
      <c r="G98" s="53"/>
      <c r="H98" s="53"/>
      <c r="I98" s="53"/>
      <c r="J98" s="53"/>
    </row>
    <row r="99" spans="1:10" x14ac:dyDescent="0.3">
      <c r="A99" s="15"/>
      <c r="B99" s="15"/>
      <c r="C99" s="12" t="s">
        <v>59</v>
      </c>
      <c r="D99" s="12" t="s">
        <v>60</v>
      </c>
      <c r="E99" s="52"/>
      <c r="F99" s="52"/>
      <c r="G99" s="52"/>
      <c r="H99" s="52"/>
      <c r="I99" s="52"/>
      <c r="J99" s="54"/>
    </row>
    <row r="100" spans="1:10" x14ac:dyDescent="0.3">
      <c r="A100" s="11"/>
      <c r="B100" s="26" t="s">
        <v>37</v>
      </c>
      <c r="C100" s="12"/>
      <c r="D100" s="12"/>
      <c r="E100" s="52"/>
      <c r="F100" s="52"/>
      <c r="G100" s="52"/>
      <c r="H100" s="52"/>
      <c r="I100" s="52"/>
      <c r="J100" s="52"/>
    </row>
    <row r="101" spans="1:10" x14ac:dyDescent="0.3">
      <c r="A101" s="11"/>
      <c r="B101" s="11"/>
      <c r="C101" s="12"/>
      <c r="D101" s="12"/>
      <c r="E101" s="52"/>
      <c r="F101" s="52"/>
      <c r="G101" s="52"/>
      <c r="H101" s="52"/>
      <c r="I101" s="52"/>
      <c r="J101" s="52"/>
    </row>
    <row r="102" spans="1:10" x14ac:dyDescent="0.3">
      <c r="A102" s="13">
        <v>4</v>
      </c>
      <c r="B102" s="14"/>
      <c r="C102" s="14"/>
      <c r="D102" s="24" t="s">
        <v>18</v>
      </c>
      <c r="E102" s="52">
        <f>E115</f>
        <v>15619.83</v>
      </c>
      <c r="F102" s="52">
        <f>F115</f>
        <v>7813.61</v>
      </c>
      <c r="G102" s="52">
        <f>G115</f>
        <v>12747.66</v>
      </c>
      <c r="H102" s="52">
        <f t="shared" ref="H102:J102" si="12">H103+H115+H127</f>
        <v>7263</v>
      </c>
      <c r="I102" s="52">
        <f t="shared" si="12"/>
        <v>7263</v>
      </c>
      <c r="J102" s="52">
        <f t="shared" si="12"/>
        <v>7263</v>
      </c>
    </row>
    <row r="103" spans="1:10" x14ac:dyDescent="0.3">
      <c r="A103" s="15"/>
      <c r="B103" s="15">
        <v>41</v>
      </c>
      <c r="C103" s="15"/>
      <c r="D103" s="25" t="s">
        <v>19</v>
      </c>
      <c r="E103" s="52"/>
      <c r="F103" s="52"/>
      <c r="G103" s="52"/>
      <c r="H103" s="52"/>
      <c r="I103" s="52"/>
      <c r="J103" s="54"/>
    </row>
    <row r="104" spans="1:10" x14ac:dyDescent="0.3">
      <c r="A104" s="11"/>
      <c r="B104" s="11"/>
      <c r="C104" s="12" t="s">
        <v>58</v>
      </c>
      <c r="D104" s="12" t="s">
        <v>12</v>
      </c>
      <c r="E104" s="52"/>
      <c r="F104" s="52"/>
      <c r="G104" s="52"/>
      <c r="H104" s="52"/>
      <c r="I104" s="52"/>
      <c r="J104" s="52"/>
    </row>
    <row r="105" spans="1:10" x14ac:dyDescent="0.3">
      <c r="A105" s="11"/>
      <c r="B105" s="11"/>
      <c r="C105" s="17" t="s">
        <v>52</v>
      </c>
      <c r="D105" s="17" t="s">
        <v>53</v>
      </c>
      <c r="E105" s="52"/>
      <c r="F105" s="52"/>
      <c r="G105" s="52"/>
      <c r="H105" s="52"/>
      <c r="I105" s="52"/>
      <c r="J105" s="52"/>
    </row>
    <row r="106" spans="1:10" x14ac:dyDescent="0.3">
      <c r="A106" s="15"/>
      <c r="B106" s="15"/>
      <c r="C106" s="12" t="s">
        <v>63</v>
      </c>
      <c r="D106" s="12" t="s">
        <v>64</v>
      </c>
      <c r="E106" s="52"/>
      <c r="F106" s="52"/>
      <c r="G106" s="52"/>
      <c r="H106" s="52"/>
      <c r="I106" s="52"/>
      <c r="J106" s="54"/>
    </row>
    <row r="107" spans="1:10" x14ac:dyDescent="0.3">
      <c r="A107" s="11"/>
      <c r="B107" s="11"/>
      <c r="C107" s="12" t="s">
        <v>49</v>
      </c>
      <c r="D107" s="16" t="s">
        <v>50</v>
      </c>
      <c r="E107" s="52"/>
      <c r="F107" s="52"/>
      <c r="G107" s="52"/>
      <c r="H107" s="52"/>
      <c r="I107" s="52"/>
      <c r="J107" s="52"/>
    </row>
    <row r="108" spans="1:10" x14ac:dyDescent="0.3">
      <c r="A108" s="11"/>
      <c r="B108" s="26"/>
      <c r="C108" s="12" t="s">
        <v>61</v>
      </c>
      <c r="D108" s="12" t="s">
        <v>62</v>
      </c>
      <c r="E108" s="52"/>
      <c r="F108" s="52"/>
      <c r="G108" s="52"/>
      <c r="H108" s="52"/>
      <c r="I108" s="52"/>
      <c r="J108" s="52"/>
    </row>
    <row r="109" spans="1:10" x14ac:dyDescent="0.3">
      <c r="A109" s="11"/>
      <c r="B109" s="11"/>
      <c r="C109" s="12" t="s">
        <v>45</v>
      </c>
      <c r="D109" s="12" t="s">
        <v>46</v>
      </c>
      <c r="E109" s="52"/>
      <c r="F109" s="52"/>
      <c r="G109" s="52"/>
      <c r="H109" s="52"/>
      <c r="I109" s="52"/>
      <c r="J109" s="52"/>
    </row>
    <row r="110" spans="1:10" x14ac:dyDescent="0.3">
      <c r="A110" s="11"/>
      <c r="B110" s="26"/>
      <c r="C110" s="12" t="s">
        <v>47</v>
      </c>
      <c r="D110" s="12" t="s">
        <v>48</v>
      </c>
      <c r="E110" s="52"/>
      <c r="F110" s="52"/>
      <c r="G110" s="52"/>
      <c r="H110" s="52"/>
      <c r="I110" s="52"/>
      <c r="J110" s="52"/>
    </row>
    <row r="111" spans="1:10" s="38" customFormat="1" x14ac:dyDescent="0.3">
      <c r="A111" s="12"/>
      <c r="B111" s="17"/>
      <c r="C111" s="17" t="s">
        <v>56</v>
      </c>
      <c r="D111" s="17" t="s">
        <v>57</v>
      </c>
      <c r="E111" s="53"/>
      <c r="F111" s="53"/>
      <c r="G111" s="53"/>
      <c r="H111" s="53"/>
      <c r="I111" s="53"/>
      <c r="J111" s="53"/>
    </row>
    <row r="112" spans="1:10" x14ac:dyDescent="0.3">
      <c r="A112" s="15"/>
      <c r="B112" s="15"/>
      <c r="C112" s="12" t="s">
        <v>59</v>
      </c>
      <c r="D112" s="12" t="s">
        <v>60</v>
      </c>
      <c r="E112" s="52"/>
      <c r="F112" s="52"/>
      <c r="G112" s="52"/>
      <c r="H112" s="52"/>
      <c r="I112" s="52"/>
      <c r="J112" s="54"/>
    </row>
    <row r="113" spans="1:10" x14ac:dyDescent="0.3">
      <c r="A113" s="11"/>
      <c r="B113" s="26" t="s">
        <v>37</v>
      </c>
      <c r="C113" s="12"/>
      <c r="D113" s="12"/>
      <c r="E113" s="52"/>
      <c r="F113" s="52"/>
      <c r="G113" s="52"/>
      <c r="H113" s="52"/>
      <c r="I113" s="52"/>
      <c r="J113" s="52"/>
    </row>
    <row r="114" spans="1:10" x14ac:dyDescent="0.3">
      <c r="A114" s="11"/>
      <c r="B114" s="11"/>
      <c r="C114" s="12"/>
      <c r="D114" s="12"/>
      <c r="E114" s="52"/>
      <c r="F114" s="52"/>
      <c r="G114" s="52"/>
      <c r="H114" s="52"/>
      <c r="I114" s="52"/>
      <c r="J114" s="52"/>
    </row>
    <row r="115" spans="1:10" x14ac:dyDescent="0.3">
      <c r="A115" s="15"/>
      <c r="B115" s="15">
        <v>42</v>
      </c>
      <c r="C115" s="15"/>
      <c r="D115" s="25" t="s">
        <v>39</v>
      </c>
      <c r="E115" s="52">
        <f>E117+E119+E121</f>
        <v>15619.83</v>
      </c>
      <c r="F115" s="52">
        <f>SUM(F116:F123)</f>
        <v>7813.61</v>
      </c>
      <c r="G115" s="52">
        <f>SUM(G116:G124)</f>
        <v>12747.66</v>
      </c>
      <c r="H115" s="52">
        <f t="shared" ref="H115:I115" si="13">SUM(H116:H124)</f>
        <v>7263</v>
      </c>
      <c r="I115" s="52">
        <f t="shared" si="13"/>
        <v>7263</v>
      </c>
      <c r="J115" s="52">
        <f>SUM(J116:J124)</f>
        <v>7263</v>
      </c>
    </row>
    <row r="116" spans="1:10" x14ac:dyDescent="0.3">
      <c r="A116" s="11"/>
      <c r="B116" s="11"/>
      <c r="C116" s="12" t="s">
        <v>58</v>
      </c>
      <c r="D116" s="12" t="s">
        <v>12</v>
      </c>
      <c r="E116" s="52"/>
      <c r="F116" s="52"/>
      <c r="G116" s="52"/>
      <c r="H116" s="52"/>
      <c r="I116" s="52"/>
      <c r="J116" s="52"/>
    </row>
    <row r="117" spans="1:10" x14ac:dyDescent="0.3">
      <c r="A117" s="11"/>
      <c r="B117" s="11"/>
      <c r="C117" s="17" t="s">
        <v>52</v>
      </c>
      <c r="D117" s="17" t="s">
        <v>53</v>
      </c>
      <c r="E117" s="52">
        <v>3966.27</v>
      </c>
      <c r="F117" s="52">
        <v>600</v>
      </c>
      <c r="G117" s="52">
        <v>1800.86</v>
      </c>
      <c r="H117" s="52">
        <v>1200</v>
      </c>
      <c r="I117" s="52">
        <v>1200</v>
      </c>
      <c r="J117" s="52">
        <v>1200</v>
      </c>
    </row>
    <row r="118" spans="1:10" x14ac:dyDescent="0.3">
      <c r="A118" s="15"/>
      <c r="B118" s="15"/>
      <c r="C118" s="12" t="s">
        <v>63</v>
      </c>
      <c r="D118" s="12" t="s">
        <v>64</v>
      </c>
      <c r="E118" s="52"/>
      <c r="F118" s="52"/>
      <c r="G118" s="52"/>
      <c r="H118" s="52"/>
      <c r="I118" s="52"/>
      <c r="J118" s="54"/>
    </row>
    <row r="119" spans="1:10" x14ac:dyDescent="0.3">
      <c r="A119" s="11"/>
      <c r="B119" s="11"/>
      <c r="C119" s="12" t="s">
        <v>49</v>
      </c>
      <c r="D119" s="16" t="s">
        <v>50</v>
      </c>
      <c r="E119" s="52">
        <v>8764.07</v>
      </c>
      <c r="F119" s="52">
        <v>6000</v>
      </c>
      <c r="G119" s="52">
        <v>6974.97</v>
      </c>
      <c r="H119" s="52">
        <v>4000</v>
      </c>
      <c r="I119" s="52">
        <v>4000</v>
      </c>
      <c r="J119" s="52">
        <v>4000</v>
      </c>
    </row>
    <row r="120" spans="1:10" x14ac:dyDescent="0.3">
      <c r="A120" s="11"/>
      <c r="B120" s="26"/>
      <c r="C120" s="12" t="s">
        <v>61</v>
      </c>
      <c r="D120" s="12" t="s">
        <v>62</v>
      </c>
      <c r="E120" s="52"/>
      <c r="F120" s="52"/>
      <c r="G120" s="52"/>
      <c r="H120" s="52"/>
      <c r="I120" s="52"/>
      <c r="J120" s="52"/>
    </row>
    <row r="121" spans="1:10" x14ac:dyDescent="0.3">
      <c r="A121" s="11"/>
      <c r="B121" s="11"/>
      <c r="C121" s="12" t="s">
        <v>45</v>
      </c>
      <c r="D121" s="12" t="s">
        <v>46</v>
      </c>
      <c r="E121" s="52">
        <v>2889.49</v>
      </c>
      <c r="F121" s="52">
        <v>663.61</v>
      </c>
      <c r="G121" s="52">
        <v>3421.83</v>
      </c>
      <c r="H121" s="52">
        <v>663</v>
      </c>
      <c r="I121" s="52">
        <v>663</v>
      </c>
      <c r="J121" s="52">
        <v>663</v>
      </c>
    </row>
    <row r="122" spans="1:10" x14ac:dyDescent="0.3">
      <c r="A122" s="11"/>
      <c r="B122" s="26"/>
      <c r="C122" s="12" t="s">
        <v>47</v>
      </c>
      <c r="D122" s="12" t="s">
        <v>48</v>
      </c>
      <c r="E122" s="52"/>
      <c r="F122" s="52"/>
      <c r="G122" s="52"/>
      <c r="H122" s="52"/>
      <c r="I122" s="52"/>
      <c r="J122" s="52"/>
    </row>
    <row r="123" spans="1:10" s="38" customFormat="1" x14ac:dyDescent="0.3">
      <c r="A123" s="12"/>
      <c r="B123" s="17"/>
      <c r="C123" s="17" t="s">
        <v>56</v>
      </c>
      <c r="D123" s="17" t="s">
        <v>57</v>
      </c>
      <c r="E123" s="53"/>
      <c r="F123" s="53">
        <v>550</v>
      </c>
      <c r="G123" s="53">
        <v>550</v>
      </c>
      <c r="H123" s="53">
        <v>1400</v>
      </c>
      <c r="I123" s="53">
        <v>1400</v>
      </c>
      <c r="J123" s="53">
        <v>1400</v>
      </c>
    </row>
    <row r="124" spans="1:10" x14ac:dyDescent="0.3">
      <c r="A124" s="15"/>
      <c r="B124" s="15"/>
      <c r="C124" s="12" t="s">
        <v>59</v>
      </c>
      <c r="D124" s="12" t="s">
        <v>60</v>
      </c>
      <c r="E124" s="52"/>
      <c r="F124" s="52"/>
      <c r="G124" s="52"/>
      <c r="H124" s="52"/>
      <c r="I124" s="52"/>
      <c r="J124" s="54"/>
    </row>
    <row r="125" spans="1:10" x14ac:dyDescent="0.3">
      <c r="A125" s="11"/>
      <c r="B125" s="26" t="s">
        <v>37</v>
      </c>
      <c r="C125" s="12"/>
      <c r="D125" s="12"/>
      <c r="E125" s="52"/>
      <c r="F125" s="52"/>
      <c r="G125" s="52"/>
      <c r="H125" s="52"/>
      <c r="I125" s="52"/>
      <c r="J125" s="52"/>
    </row>
    <row r="126" spans="1:10" x14ac:dyDescent="0.3">
      <c r="A126" s="11"/>
      <c r="B126" s="11"/>
      <c r="C126" s="12"/>
      <c r="D126" s="12"/>
      <c r="E126" s="52"/>
      <c r="F126" s="52"/>
      <c r="G126" s="52"/>
      <c r="H126" s="52"/>
      <c r="I126" s="52"/>
      <c r="J126" s="52"/>
    </row>
    <row r="127" spans="1:10" x14ac:dyDescent="0.3">
      <c r="A127" s="15"/>
      <c r="B127" s="15">
        <v>45</v>
      </c>
      <c r="C127" s="15"/>
      <c r="D127" s="25" t="s">
        <v>68</v>
      </c>
      <c r="E127" s="52"/>
      <c r="F127" s="52"/>
      <c r="G127" s="52"/>
      <c r="H127" s="52"/>
      <c r="I127" s="52"/>
      <c r="J127" s="54"/>
    </row>
    <row r="128" spans="1:10" x14ac:dyDescent="0.3">
      <c r="A128" s="11"/>
      <c r="B128" s="11"/>
      <c r="C128" s="12" t="s">
        <v>58</v>
      </c>
      <c r="D128" s="12" t="s">
        <v>12</v>
      </c>
      <c r="E128" s="52"/>
      <c r="F128" s="52"/>
      <c r="G128" s="52"/>
      <c r="H128" s="52"/>
      <c r="I128" s="52"/>
      <c r="J128" s="52"/>
    </row>
    <row r="129" spans="1:10" x14ac:dyDescent="0.3">
      <c r="A129" s="11"/>
      <c r="B129" s="11"/>
      <c r="C129" s="17" t="s">
        <v>52</v>
      </c>
      <c r="D129" s="17" t="s">
        <v>53</v>
      </c>
      <c r="E129" s="52"/>
      <c r="F129" s="52"/>
      <c r="G129" s="52"/>
      <c r="H129" s="52"/>
      <c r="I129" s="52"/>
      <c r="J129" s="52"/>
    </row>
    <row r="130" spans="1:10" x14ac:dyDescent="0.3">
      <c r="A130" s="15"/>
      <c r="B130" s="15"/>
      <c r="C130" s="12" t="s">
        <v>63</v>
      </c>
      <c r="D130" s="12" t="s">
        <v>64</v>
      </c>
      <c r="E130" s="52"/>
      <c r="F130" s="52"/>
      <c r="G130" s="52"/>
      <c r="H130" s="52"/>
      <c r="I130" s="52"/>
      <c r="J130" s="54"/>
    </row>
    <row r="131" spans="1:10" x14ac:dyDescent="0.3">
      <c r="A131" s="11"/>
      <c r="B131" s="11"/>
      <c r="C131" s="12" t="s">
        <v>49</v>
      </c>
      <c r="D131" s="16" t="s">
        <v>50</v>
      </c>
      <c r="E131" s="52"/>
      <c r="F131" s="52"/>
      <c r="G131" s="52"/>
      <c r="H131" s="52"/>
      <c r="I131" s="52"/>
      <c r="J131" s="52"/>
    </row>
    <row r="132" spans="1:10" x14ac:dyDescent="0.3">
      <c r="A132" s="11"/>
      <c r="B132" s="26"/>
      <c r="C132" s="12" t="s">
        <v>61</v>
      </c>
      <c r="D132" s="12" t="s">
        <v>62</v>
      </c>
      <c r="E132" s="52"/>
      <c r="F132" s="52"/>
      <c r="G132" s="52"/>
      <c r="H132" s="52"/>
      <c r="I132" s="52"/>
      <c r="J132" s="52"/>
    </row>
    <row r="133" spans="1:10" x14ac:dyDescent="0.3">
      <c r="A133" s="11"/>
      <c r="B133" s="11"/>
      <c r="C133" s="12" t="s">
        <v>45</v>
      </c>
      <c r="D133" s="12" t="s">
        <v>46</v>
      </c>
      <c r="E133" s="52"/>
      <c r="F133" s="52"/>
      <c r="G133" s="52"/>
      <c r="H133" s="52"/>
      <c r="I133" s="52"/>
      <c r="J133" s="52"/>
    </row>
    <row r="134" spans="1:10" x14ac:dyDescent="0.3">
      <c r="A134" s="11"/>
      <c r="B134" s="26"/>
      <c r="C134" s="12" t="s">
        <v>47</v>
      </c>
      <c r="D134" s="12" t="s">
        <v>48</v>
      </c>
      <c r="E134" s="52"/>
      <c r="F134" s="52"/>
      <c r="G134" s="52"/>
      <c r="H134" s="52"/>
      <c r="I134" s="52"/>
      <c r="J134" s="52"/>
    </row>
    <row r="135" spans="1:10" s="38" customFormat="1" x14ac:dyDescent="0.3">
      <c r="A135" s="12"/>
      <c r="B135" s="17"/>
      <c r="C135" s="17" t="s">
        <v>56</v>
      </c>
      <c r="D135" s="17" t="s">
        <v>57</v>
      </c>
      <c r="E135" s="53"/>
      <c r="F135" s="53"/>
      <c r="G135" s="53"/>
      <c r="H135" s="53"/>
      <c r="I135" s="53"/>
      <c r="J135" s="53"/>
    </row>
    <row r="136" spans="1:10" x14ac:dyDescent="0.3">
      <c r="A136" s="15"/>
      <c r="B136" s="15"/>
      <c r="C136" s="12" t="s">
        <v>59</v>
      </c>
      <c r="D136" s="12" t="s">
        <v>60</v>
      </c>
      <c r="E136" s="52"/>
      <c r="F136" s="52"/>
      <c r="G136" s="52"/>
      <c r="H136" s="52"/>
      <c r="I136" s="52"/>
      <c r="J136" s="54"/>
    </row>
    <row r="137" spans="1:10" x14ac:dyDescent="0.3">
      <c r="A137" s="11"/>
      <c r="B137" s="26" t="s">
        <v>37</v>
      </c>
      <c r="C137" s="12"/>
      <c r="D137" s="12"/>
      <c r="E137" s="52"/>
      <c r="F137" s="52"/>
      <c r="G137" s="52"/>
      <c r="H137" s="52"/>
      <c r="I137" s="52"/>
      <c r="J137" s="52"/>
    </row>
    <row r="138" spans="1:10" x14ac:dyDescent="0.3">
      <c r="A138" s="11"/>
      <c r="B138" s="11"/>
      <c r="C138" s="12"/>
      <c r="D138" s="12"/>
      <c r="E138" s="52"/>
      <c r="F138" s="52"/>
      <c r="G138" s="52"/>
      <c r="H138" s="52"/>
      <c r="I138" s="52"/>
      <c r="J138" s="52"/>
    </row>
  </sheetData>
  <mergeCells count="6">
    <mergeCell ref="A1:J1"/>
    <mergeCell ref="A9:J9"/>
    <mergeCell ref="A5:J5"/>
    <mergeCell ref="A3:J3"/>
    <mergeCell ref="A35:J35"/>
    <mergeCell ref="E7:G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C95E-3246-4B87-B13C-1B1FDB155F88}">
  <dimension ref="A1:L46"/>
  <sheetViews>
    <sheetView topLeftCell="A22" workbookViewId="0">
      <selection activeCell="C32" sqref="C32:G32"/>
    </sheetView>
  </sheetViews>
  <sheetFormatPr defaultRowHeight="14.4" x14ac:dyDescent="0.3"/>
  <cols>
    <col min="1" max="1" width="42.5546875" customWidth="1"/>
    <col min="2" max="2" width="14.6640625" customWidth="1"/>
    <col min="3" max="7" width="15.77734375" customWidth="1"/>
    <col min="8" max="8" width="12.6640625" customWidth="1"/>
  </cols>
  <sheetData>
    <row r="1" spans="1:12" ht="15.6" customHeight="1" x14ac:dyDescent="0.3">
      <c r="A1" s="108" t="s">
        <v>166</v>
      </c>
      <c r="B1" s="108"/>
      <c r="C1" s="108"/>
      <c r="D1" s="108"/>
      <c r="E1" s="108"/>
      <c r="F1" s="108"/>
      <c r="G1" s="108"/>
      <c r="H1" s="92"/>
      <c r="I1" s="92"/>
      <c r="J1" s="92"/>
      <c r="K1" s="92"/>
      <c r="L1" s="92"/>
    </row>
    <row r="2" spans="1:12" ht="14.4" customHeight="1" x14ac:dyDescent="0.3">
      <c r="A2" s="108"/>
      <c r="B2" s="108"/>
      <c r="C2" s="108"/>
      <c r="D2" s="108"/>
      <c r="E2" s="108"/>
      <c r="F2" s="108"/>
      <c r="G2" s="108"/>
      <c r="H2" s="92"/>
      <c r="I2" s="92"/>
      <c r="J2" s="92"/>
      <c r="K2" s="92"/>
      <c r="L2" s="92"/>
    </row>
    <row r="5" spans="1:12" ht="79.2" customHeight="1" x14ac:dyDescent="0.3">
      <c r="A5" s="108" t="s">
        <v>27</v>
      </c>
      <c r="B5" s="108"/>
      <c r="C5" s="108"/>
      <c r="D5" s="108"/>
      <c r="E5" s="108"/>
      <c r="F5" s="108"/>
      <c r="G5" s="108"/>
    </row>
    <row r="6" spans="1:12" ht="17.399999999999999" customHeight="1" x14ac:dyDescent="0.3">
      <c r="A6" s="93"/>
      <c r="B6" s="23"/>
      <c r="C6" s="94"/>
      <c r="D6" s="94"/>
      <c r="E6" s="23"/>
      <c r="F6" s="5"/>
      <c r="G6" s="5"/>
    </row>
    <row r="7" spans="1:12" ht="15.6" customHeight="1" x14ac:dyDescent="0.3">
      <c r="A7" s="108" t="s">
        <v>7</v>
      </c>
      <c r="B7" s="108"/>
      <c r="C7" s="108"/>
      <c r="D7" s="108"/>
      <c r="E7" s="108"/>
      <c r="F7" s="108"/>
      <c r="G7" s="108"/>
    </row>
    <row r="8" spans="1:12" ht="17.399999999999999" customHeight="1" x14ac:dyDescent="0.3">
      <c r="A8" s="94"/>
      <c r="B8" s="94"/>
      <c r="C8" s="94"/>
      <c r="D8" s="94"/>
      <c r="E8" s="94"/>
      <c r="F8" s="5"/>
      <c r="G8" s="5"/>
    </row>
    <row r="9" spans="1:12" ht="15.6" customHeight="1" x14ac:dyDescent="0.3">
      <c r="A9" s="108" t="s">
        <v>202</v>
      </c>
      <c r="B9" s="108"/>
      <c r="C9" s="108"/>
      <c r="D9" s="108"/>
      <c r="E9" s="108"/>
      <c r="F9" s="108"/>
      <c r="G9" s="108"/>
    </row>
    <row r="10" spans="1:12" ht="17.399999999999999" customHeight="1" x14ac:dyDescent="0.3">
      <c r="A10" s="94"/>
      <c r="B10" s="94"/>
      <c r="C10" s="94"/>
      <c r="D10" s="94"/>
      <c r="E10" s="94"/>
      <c r="F10" s="5"/>
      <c r="G10" s="5"/>
    </row>
    <row r="11" spans="1:12" ht="39.6" customHeight="1" x14ac:dyDescent="0.3">
      <c r="A11" s="19" t="s">
        <v>203</v>
      </c>
      <c r="B11" s="90" t="s">
        <v>167</v>
      </c>
      <c r="C11" s="19" t="s">
        <v>168</v>
      </c>
      <c r="D11" s="19" t="s">
        <v>169</v>
      </c>
      <c r="E11" s="19" t="s">
        <v>178</v>
      </c>
      <c r="F11" s="19" t="s">
        <v>42</v>
      </c>
      <c r="G11" s="19" t="s">
        <v>173</v>
      </c>
    </row>
    <row r="12" spans="1:12" ht="39.6" customHeight="1" x14ac:dyDescent="0.3">
      <c r="A12" s="96" t="s">
        <v>0</v>
      </c>
      <c r="B12" s="98">
        <f>B13+B15+B17+B20+B25</f>
        <v>1647786.31</v>
      </c>
      <c r="C12" s="98">
        <f t="shared" ref="C12:G12" si="0">C13+C15+C17+C20+C25</f>
        <v>1537652.6</v>
      </c>
      <c r="D12" s="98">
        <f t="shared" si="0"/>
        <v>1711229.453</v>
      </c>
      <c r="E12" s="98">
        <f t="shared" si="0"/>
        <v>2052447.73</v>
      </c>
      <c r="F12" s="98">
        <f t="shared" si="0"/>
        <v>1913147.73</v>
      </c>
      <c r="G12" s="98">
        <f t="shared" si="0"/>
        <v>1908166.6500000001</v>
      </c>
    </row>
    <row r="13" spans="1:12" ht="39.6" customHeight="1" x14ac:dyDescent="0.3">
      <c r="A13" s="24" t="s">
        <v>204</v>
      </c>
      <c r="B13" s="99">
        <f>B14</f>
        <v>4029.96</v>
      </c>
      <c r="C13" s="99">
        <f t="shared" ref="C13:G13" si="1">C14</f>
        <v>6129.18</v>
      </c>
      <c r="D13" s="99">
        <f t="shared" si="1"/>
        <v>6153.62</v>
      </c>
      <c r="E13" s="99">
        <f t="shared" si="1"/>
        <v>9939.44</v>
      </c>
      <c r="F13" s="99">
        <f t="shared" si="1"/>
        <v>9939.44</v>
      </c>
      <c r="G13" s="99">
        <f t="shared" si="1"/>
        <v>7176.59</v>
      </c>
    </row>
    <row r="14" spans="1:12" ht="35.4" customHeight="1" x14ac:dyDescent="0.3">
      <c r="A14" s="97" t="s">
        <v>205</v>
      </c>
      <c r="B14" s="53">
        <f>1317.47+300+796.38+1616.11</f>
        <v>4029.96</v>
      </c>
      <c r="C14" s="53">
        <f>5519.88+609.3</f>
        <v>6129.18</v>
      </c>
      <c r="D14" s="53">
        <v>6153.62</v>
      </c>
      <c r="E14" s="53">
        <f>729.96+2898.1+6311.38</f>
        <v>9939.44</v>
      </c>
      <c r="F14" s="53">
        <v>9939.44</v>
      </c>
      <c r="G14" s="53">
        <f>729.96+2028.67+4417.96</f>
        <v>7176.59</v>
      </c>
    </row>
    <row r="15" spans="1:12" ht="35.4" customHeight="1" x14ac:dyDescent="0.3">
      <c r="A15" s="100" t="s">
        <v>209</v>
      </c>
      <c r="B15" s="55">
        <f>B16</f>
        <v>7845.89</v>
      </c>
      <c r="C15" s="55">
        <f t="shared" ref="C15:G15" si="2">C16</f>
        <v>7000</v>
      </c>
      <c r="D15" s="55">
        <f t="shared" si="2"/>
        <v>7000</v>
      </c>
      <c r="E15" s="55">
        <f t="shared" si="2"/>
        <v>7800</v>
      </c>
      <c r="F15" s="55">
        <f t="shared" si="2"/>
        <v>7800</v>
      </c>
      <c r="G15" s="55">
        <f t="shared" si="2"/>
        <v>7800</v>
      </c>
    </row>
    <row r="16" spans="1:12" ht="38.4" customHeight="1" x14ac:dyDescent="0.3">
      <c r="A16" s="97" t="s">
        <v>211</v>
      </c>
      <c r="B16" s="53">
        <f>7845.87+0.02</f>
        <v>7845.89</v>
      </c>
      <c r="C16" s="53">
        <f>6999.7+0.3</f>
        <v>7000</v>
      </c>
      <c r="D16" s="53">
        <f>6999.99+0.01</f>
        <v>7000</v>
      </c>
      <c r="E16" s="53">
        <f>7799.9+0.1</f>
        <v>7800</v>
      </c>
      <c r="F16" s="53">
        <f>7799.9+0.1</f>
        <v>7800</v>
      </c>
      <c r="G16" s="53">
        <f>7799.9+0.1</f>
        <v>7800</v>
      </c>
    </row>
    <row r="17" spans="1:7" ht="52.8" customHeight="1" x14ac:dyDescent="0.3">
      <c r="A17" s="24" t="s">
        <v>206</v>
      </c>
      <c r="B17" s="101">
        <f>B19+B18</f>
        <v>161015.13</v>
      </c>
      <c r="C17" s="101">
        <f t="shared" ref="C17:G17" si="3">C19+C18</f>
        <v>146327.62</v>
      </c>
      <c r="D17" s="101">
        <f>D19+D18</f>
        <v>148901.69</v>
      </c>
      <c r="E17" s="101">
        <f t="shared" si="3"/>
        <v>146201.69</v>
      </c>
      <c r="F17" s="101">
        <f t="shared" si="3"/>
        <v>146201.69</v>
      </c>
      <c r="G17" s="101">
        <f t="shared" si="3"/>
        <v>146201.69</v>
      </c>
    </row>
    <row r="18" spans="1:7" ht="52.8" customHeight="1" x14ac:dyDescent="0.3">
      <c r="A18" s="105" t="s">
        <v>218</v>
      </c>
      <c r="B18" s="53">
        <f>119705.72+10981.71+9249.2</f>
        <v>139936.63</v>
      </c>
      <c r="C18" s="53">
        <v>121127.62</v>
      </c>
      <c r="D18" s="53">
        <v>123701.69</v>
      </c>
      <c r="E18" s="53">
        <v>123701.69</v>
      </c>
      <c r="F18" s="53">
        <v>123701.69</v>
      </c>
      <c r="G18" s="53">
        <v>123701.69</v>
      </c>
    </row>
    <row r="19" spans="1:7" ht="79.2" customHeight="1" x14ac:dyDescent="0.3">
      <c r="A19" s="95" t="s">
        <v>210</v>
      </c>
      <c r="B19" s="53">
        <v>21078.5</v>
      </c>
      <c r="C19" s="53">
        <v>25200</v>
      </c>
      <c r="D19" s="53">
        <v>25200</v>
      </c>
      <c r="E19" s="53">
        <v>22500</v>
      </c>
      <c r="F19" s="53">
        <v>22500</v>
      </c>
      <c r="G19" s="53">
        <v>22500</v>
      </c>
    </row>
    <row r="20" spans="1:7" ht="26.4" customHeight="1" x14ac:dyDescent="0.3">
      <c r="A20" s="96" t="s">
        <v>207</v>
      </c>
      <c r="B20" s="101">
        <f>B21+B22+B23+B24</f>
        <v>1470718.01</v>
      </c>
      <c r="C20" s="101">
        <f t="shared" ref="C20:G20" si="4">C21+C22+C23+C24</f>
        <v>1373695.8</v>
      </c>
      <c r="D20" s="101">
        <f t="shared" si="4"/>
        <v>1544674.1429999999</v>
      </c>
      <c r="E20" s="101">
        <f t="shared" si="4"/>
        <v>1880306.6</v>
      </c>
      <c r="F20" s="101">
        <f t="shared" si="4"/>
        <v>1741006.6</v>
      </c>
      <c r="G20" s="101">
        <f t="shared" si="4"/>
        <v>1738788.37</v>
      </c>
    </row>
    <row r="21" spans="1:7" ht="26.4" customHeight="1" x14ac:dyDescent="0.3">
      <c r="A21" s="97" t="s">
        <v>212</v>
      </c>
      <c r="B21" s="53">
        <v>0</v>
      </c>
      <c r="C21" s="53">
        <v>0</v>
      </c>
      <c r="D21" s="53">
        <v>186.94300000000001</v>
      </c>
      <c r="E21" s="53">
        <v>1109.1099999999999</v>
      </c>
      <c r="F21" s="53">
        <v>1109.1099999999999</v>
      </c>
      <c r="G21" s="53">
        <v>776.37</v>
      </c>
    </row>
    <row r="22" spans="1:7" ht="14.4" customHeight="1" x14ac:dyDescent="0.3">
      <c r="A22" s="97" t="s">
        <v>213</v>
      </c>
      <c r="B22" s="53">
        <v>0</v>
      </c>
      <c r="C22" s="53">
        <v>5772.19</v>
      </c>
      <c r="D22" s="53">
        <v>4889.2</v>
      </c>
      <c r="E22" s="53">
        <v>6284.99</v>
      </c>
      <c r="F22" s="53">
        <v>6284.99</v>
      </c>
      <c r="G22" s="53">
        <v>4399.5</v>
      </c>
    </row>
    <row r="23" spans="1:7" ht="14.4" customHeight="1" x14ac:dyDescent="0.3">
      <c r="A23" s="97" t="s">
        <v>214</v>
      </c>
      <c r="B23" s="53">
        <f>1340330.53+17830.63</f>
        <v>1358161.16</v>
      </c>
      <c r="C23" s="53">
        <v>1367923.61</v>
      </c>
      <c r="D23" s="53">
        <v>1539598</v>
      </c>
      <c r="E23" s="53">
        <v>1872912.5</v>
      </c>
      <c r="F23" s="53">
        <f>1733612.5</f>
        <v>1733612.5</v>
      </c>
      <c r="G23" s="53">
        <f>1733612.5</f>
        <v>1733612.5</v>
      </c>
    </row>
    <row r="24" spans="1:7" ht="14.4" customHeight="1" x14ac:dyDescent="0.3">
      <c r="A24" s="97" t="s">
        <v>217</v>
      </c>
      <c r="B24" s="53">
        <f>11516.5+101040.35</f>
        <v>112556.85</v>
      </c>
      <c r="C24" s="53"/>
      <c r="D24" s="53">
        <v>0</v>
      </c>
      <c r="E24" s="53"/>
      <c r="F24" s="53"/>
      <c r="G24" s="53"/>
    </row>
    <row r="25" spans="1:7" ht="14.4" customHeight="1" x14ac:dyDescent="0.3">
      <c r="A25" s="102" t="s">
        <v>215</v>
      </c>
      <c r="B25" s="104">
        <f>B26</f>
        <v>4177.32</v>
      </c>
      <c r="C25" s="104">
        <f t="shared" ref="C25:G25" si="5">C26</f>
        <v>4500</v>
      </c>
      <c r="D25" s="104">
        <f t="shared" si="5"/>
        <v>4500</v>
      </c>
      <c r="E25" s="104">
        <f t="shared" si="5"/>
        <v>8200</v>
      </c>
      <c r="F25" s="104">
        <f t="shared" si="5"/>
        <v>8200</v>
      </c>
      <c r="G25" s="104">
        <f t="shared" si="5"/>
        <v>8200</v>
      </c>
    </row>
    <row r="26" spans="1:7" ht="14.4" customHeight="1" x14ac:dyDescent="0.3">
      <c r="A26" s="45" t="s">
        <v>216</v>
      </c>
      <c r="B26" s="53">
        <v>4177.32</v>
      </c>
      <c r="C26" s="53">
        <v>4500</v>
      </c>
      <c r="D26" s="53">
        <v>4500</v>
      </c>
      <c r="E26" s="53">
        <v>8200</v>
      </c>
      <c r="F26" s="53">
        <v>8200</v>
      </c>
      <c r="G26" s="53">
        <v>8200</v>
      </c>
    </row>
    <row r="27" spans="1:7" ht="14.4" customHeight="1" x14ac:dyDescent="0.3">
      <c r="A27" s="103"/>
    </row>
    <row r="28" spans="1:7" ht="14.4" customHeight="1" x14ac:dyDescent="0.3">
      <c r="A28" s="103"/>
    </row>
    <row r="29" spans="1:7" ht="15.6" customHeight="1" x14ac:dyDescent="0.3">
      <c r="A29" s="108" t="s">
        <v>208</v>
      </c>
      <c r="B29" s="108"/>
      <c r="C29" s="108"/>
      <c r="D29" s="108"/>
      <c r="E29" s="108"/>
      <c r="F29" s="108"/>
      <c r="G29" s="108"/>
    </row>
    <row r="30" spans="1:7" ht="17.399999999999999" customHeight="1" x14ac:dyDescent="0.3">
      <c r="A30" s="23"/>
      <c r="B30" s="23"/>
      <c r="C30" s="23"/>
      <c r="D30" s="23"/>
      <c r="E30" s="23"/>
      <c r="F30" s="5"/>
      <c r="G30" s="5"/>
    </row>
    <row r="31" spans="1:7" ht="39.6" customHeight="1" x14ac:dyDescent="0.3">
      <c r="A31" s="19" t="s">
        <v>203</v>
      </c>
      <c r="B31" s="90" t="s">
        <v>167</v>
      </c>
      <c r="C31" s="19" t="s">
        <v>168</v>
      </c>
      <c r="D31" s="19" t="s">
        <v>169</v>
      </c>
      <c r="E31" s="19" t="s">
        <v>178</v>
      </c>
      <c r="F31" s="19" t="s">
        <v>42</v>
      </c>
      <c r="G31" s="19" t="s">
        <v>173</v>
      </c>
    </row>
    <row r="32" spans="1:7" ht="52.8" customHeight="1" x14ac:dyDescent="0.3">
      <c r="A32" s="96" t="s">
        <v>2</v>
      </c>
      <c r="B32" s="98">
        <f>B33+B35+B37+B40+B45</f>
        <v>1627698.9300000004</v>
      </c>
      <c r="C32" s="98">
        <f t="shared" ref="C32" si="6">C33+C35+C37+C40+C45</f>
        <v>1537652.6</v>
      </c>
      <c r="D32" s="98">
        <f>D33+D35+D37+D40+D45</f>
        <v>1739650.42</v>
      </c>
      <c r="E32" s="98">
        <f t="shared" ref="E32" si="7">E33+E35+E37+E40+E45</f>
        <v>2052447.73</v>
      </c>
      <c r="F32" s="98">
        <f t="shared" ref="F32" si="8">F33+F35+F37+F40+F45</f>
        <v>1913147.73</v>
      </c>
      <c r="G32" s="98">
        <f t="shared" ref="G32" si="9">G33+G35+G37+G40+G45</f>
        <v>1908166.6500000001</v>
      </c>
    </row>
    <row r="33" spans="1:7" ht="39.6" customHeight="1" x14ac:dyDescent="0.3">
      <c r="A33" s="24" t="s">
        <v>204</v>
      </c>
      <c r="B33" s="99">
        <f>B34</f>
        <v>4385.1000000000004</v>
      </c>
      <c r="C33" s="99">
        <f t="shared" ref="C33" si="10">C34</f>
        <v>6129.18</v>
      </c>
      <c r="D33" s="99">
        <f>D34</f>
        <v>6153.62</v>
      </c>
      <c r="E33" s="99">
        <f t="shared" ref="E33" si="11">E34</f>
        <v>9939.44</v>
      </c>
      <c r="F33" s="99">
        <f t="shared" ref="F33" si="12">F34</f>
        <v>9939.44</v>
      </c>
      <c r="G33" s="99">
        <f t="shared" ref="G33" si="13">G34</f>
        <v>7176.59</v>
      </c>
    </row>
    <row r="34" spans="1:7" ht="14.4" customHeight="1" x14ac:dyDescent="0.3">
      <c r="A34" s="97" t="s">
        <v>205</v>
      </c>
      <c r="B34" s="53">
        <f>2599.7+1785.4</f>
        <v>4385.1000000000004</v>
      </c>
      <c r="C34" s="53">
        <f>5519.88+609.3</f>
        <v>6129.18</v>
      </c>
      <c r="D34" s="53">
        <f>5368.62+785</f>
        <v>6153.62</v>
      </c>
      <c r="E34" s="53">
        <f>729.96+2898.1+6311.38</f>
        <v>9939.44</v>
      </c>
      <c r="F34" s="53">
        <v>9939.44</v>
      </c>
      <c r="G34" s="53">
        <f>729.96+2028.67+4417.96</f>
        <v>7176.59</v>
      </c>
    </row>
    <row r="35" spans="1:7" ht="14.4" customHeight="1" x14ac:dyDescent="0.3">
      <c r="A35" s="100" t="s">
        <v>209</v>
      </c>
      <c r="B35" s="55">
        <f>B36</f>
        <v>9816.01</v>
      </c>
      <c r="C35" s="55">
        <f t="shared" ref="C35" si="14">C36</f>
        <v>7000</v>
      </c>
      <c r="D35" s="55">
        <f>D36</f>
        <v>9500.86</v>
      </c>
      <c r="E35" s="55">
        <f t="shared" ref="E35" si="15">E36</f>
        <v>7800</v>
      </c>
      <c r="F35" s="55">
        <f t="shared" ref="F35" si="16">F36</f>
        <v>7800</v>
      </c>
      <c r="G35" s="55">
        <f t="shared" ref="G35" si="17">G36</f>
        <v>7800</v>
      </c>
    </row>
    <row r="36" spans="1:7" ht="26.4" customHeight="1" x14ac:dyDescent="0.3">
      <c r="A36" s="97" t="s">
        <v>211</v>
      </c>
      <c r="B36" s="53">
        <v>9816.01</v>
      </c>
      <c r="C36" s="53">
        <f>6999.7+0.3</f>
        <v>7000</v>
      </c>
      <c r="D36" s="53">
        <v>9500.86</v>
      </c>
      <c r="E36" s="53">
        <f>7799.9+0.1</f>
        <v>7800</v>
      </c>
      <c r="F36" s="53">
        <f>7799.9+0.1</f>
        <v>7800</v>
      </c>
      <c r="G36" s="53">
        <f>7799.9+0.1</f>
        <v>7800</v>
      </c>
    </row>
    <row r="37" spans="1:7" ht="14.4" customHeight="1" x14ac:dyDescent="0.3">
      <c r="A37" s="24" t="s">
        <v>206</v>
      </c>
      <c r="B37" s="101">
        <f>B38+B39</f>
        <v>154529.99</v>
      </c>
      <c r="C37" s="101">
        <f t="shared" ref="C37:D37" si="18">C38+C39</f>
        <v>146327.62</v>
      </c>
      <c r="D37" s="101">
        <f t="shared" si="18"/>
        <v>152376.66</v>
      </c>
      <c r="E37" s="101">
        <f t="shared" ref="E37" si="19">E39+E38</f>
        <v>146201.69</v>
      </c>
      <c r="F37" s="101">
        <f t="shared" ref="F37" si="20">F39+F38</f>
        <v>146201.69</v>
      </c>
      <c r="G37" s="101">
        <f t="shared" ref="G37" si="21">G39+G38</f>
        <v>146201.69</v>
      </c>
    </row>
    <row r="38" spans="1:7" ht="26.4" x14ac:dyDescent="0.3">
      <c r="A38" s="105" t="s">
        <v>218</v>
      </c>
      <c r="B38" s="53">
        <v>126046.59</v>
      </c>
      <c r="C38" s="53">
        <v>121127.62</v>
      </c>
      <c r="D38" s="53">
        <v>123701.69</v>
      </c>
      <c r="E38" s="53">
        <v>123701.69</v>
      </c>
      <c r="F38" s="53">
        <v>123701.69</v>
      </c>
      <c r="G38" s="53">
        <v>123701.69</v>
      </c>
    </row>
    <row r="39" spans="1:7" x14ac:dyDescent="0.3">
      <c r="A39" s="95" t="s">
        <v>210</v>
      </c>
      <c r="B39" s="53">
        <v>28483.4</v>
      </c>
      <c r="C39" s="53">
        <v>25200</v>
      </c>
      <c r="D39" s="53">
        <v>28674.97</v>
      </c>
      <c r="E39" s="53">
        <v>22500</v>
      </c>
      <c r="F39" s="53">
        <v>22500</v>
      </c>
      <c r="G39" s="53">
        <v>22500</v>
      </c>
    </row>
    <row r="40" spans="1:7" x14ac:dyDescent="0.3">
      <c r="A40" s="96" t="s">
        <v>207</v>
      </c>
      <c r="B40" s="101">
        <f>SUM(B41:B44)</f>
        <v>1454790.5100000002</v>
      </c>
      <c r="C40" s="101">
        <f t="shared" ref="C40" si="22">C41+C42+C43+C44</f>
        <v>1373695.8</v>
      </c>
      <c r="D40" s="101">
        <f>D41+D42+D43+D44</f>
        <v>1567119.2799999998</v>
      </c>
      <c r="E40" s="101">
        <f t="shared" ref="E40" si="23">E41+E42+E43+E44</f>
        <v>1880306.6</v>
      </c>
      <c r="F40" s="101">
        <f t="shared" ref="F40" si="24">F41+F42+F43+F44</f>
        <v>1741006.6</v>
      </c>
      <c r="G40" s="101">
        <f t="shared" ref="G40" si="25">G41+G42+G43+G44</f>
        <v>1738788.37</v>
      </c>
    </row>
    <row r="41" spans="1:7" x14ac:dyDescent="0.3">
      <c r="A41" s="97" t="s">
        <v>212</v>
      </c>
      <c r="B41" s="53">
        <v>0</v>
      </c>
      <c r="C41" s="53">
        <v>0</v>
      </c>
      <c r="D41" s="53">
        <v>186.94</v>
      </c>
      <c r="E41" s="53">
        <v>1109.1099999999999</v>
      </c>
      <c r="F41" s="53">
        <v>1109.1099999999999</v>
      </c>
      <c r="G41" s="53">
        <v>776.37</v>
      </c>
    </row>
    <row r="42" spans="1:7" x14ac:dyDescent="0.3">
      <c r="A42" s="97" t="s">
        <v>213</v>
      </c>
      <c r="B42" s="53">
        <v>2232.9</v>
      </c>
      <c r="C42" s="53">
        <v>5772.19</v>
      </c>
      <c r="D42" s="53">
        <v>4889.2</v>
      </c>
      <c r="E42" s="53">
        <v>6284.99</v>
      </c>
      <c r="F42" s="53">
        <v>6284.99</v>
      </c>
      <c r="G42" s="53">
        <v>4399.5</v>
      </c>
    </row>
    <row r="43" spans="1:7" x14ac:dyDescent="0.3">
      <c r="A43" s="97" t="s">
        <v>214</v>
      </c>
      <c r="B43" s="53">
        <f>1358151.12+52.86</f>
        <v>1358203.9800000002</v>
      </c>
      <c r="C43" s="53">
        <v>1367923.61</v>
      </c>
      <c r="D43" s="53">
        <v>1545429.16</v>
      </c>
      <c r="E43" s="53">
        <v>1872912.5</v>
      </c>
      <c r="F43" s="53">
        <f>1733612.5</f>
        <v>1733612.5</v>
      </c>
      <c r="G43" s="53">
        <f>1733612.5</f>
        <v>1733612.5</v>
      </c>
    </row>
    <row r="44" spans="1:7" x14ac:dyDescent="0.3">
      <c r="A44" s="97" t="s">
        <v>217</v>
      </c>
      <c r="B44" s="53">
        <v>94353.63</v>
      </c>
      <c r="C44" s="53"/>
      <c r="D44" s="53">
        <v>16613.98</v>
      </c>
      <c r="E44" s="53"/>
      <c r="F44" s="53"/>
      <c r="G44" s="53"/>
    </row>
    <row r="45" spans="1:7" x14ac:dyDescent="0.3">
      <c r="A45" s="102" t="s">
        <v>215</v>
      </c>
      <c r="B45" s="104">
        <f>B46</f>
        <v>4177.32</v>
      </c>
      <c r="C45" s="104">
        <f t="shared" ref="C45" si="26">C46</f>
        <v>4500</v>
      </c>
      <c r="D45" s="104">
        <f>D46</f>
        <v>4500</v>
      </c>
      <c r="E45" s="104">
        <f t="shared" ref="E45" si="27">E46</f>
        <v>8200</v>
      </c>
      <c r="F45" s="104">
        <f t="shared" ref="F45" si="28">F46</f>
        <v>8200</v>
      </c>
      <c r="G45" s="104">
        <f t="shared" ref="G45" si="29">G46</f>
        <v>8200</v>
      </c>
    </row>
    <row r="46" spans="1:7" x14ac:dyDescent="0.3">
      <c r="A46" s="45" t="s">
        <v>216</v>
      </c>
      <c r="B46" s="53">
        <v>4177.32</v>
      </c>
      <c r="C46" s="53">
        <v>4500</v>
      </c>
      <c r="D46" s="53">
        <v>4500</v>
      </c>
      <c r="E46" s="53">
        <v>8200</v>
      </c>
      <c r="F46" s="53">
        <v>8200</v>
      </c>
      <c r="G46" s="53">
        <v>8200</v>
      </c>
    </row>
  </sheetData>
  <mergeCells count="5">
    <mergeCell ref="A5:G5"/>
    <mergeCell ref="A7:G7"/>
    <mergeCell ref="A9:G9"/>
    <mergeCell ref="A29:G29"/>
    <mergeCell ref="A1:G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8"/>
  <sheetViews>
    <sheetView topLeftCell="A22" workbookViewId="0">
      <selection activeCell="B41" sqref="B41:F41"/>
    </sheetView>
  </sheetViews>
  <sheetFormatPr defaultRowHeight="14.4" x14ac:dyDescent="0.3"/>
  <cols>
    <col min="1" max="1" width="37.6640625" style="41" customWidth="1"/>
    <col min="2" max="2" width="25.33203125" customWidth="1"/>
    <col min="3" max="3" width="24" customWidth="1"/>
    <col min="4" max="5" width="25.33203125" customWidth="1"/>
    <col min="6" max="6" width="21.109375" customWidth="1"/>
  </cols>
  <sheetData>
    <row r="1" spans="1:6" ht="42" customHeight="1" x14ac:dyDescent="0.3">
      <c r="A1" s="108" t="s">
        <v>41</v>
      </c>
      <c r="B1" s="108"/>
      <c r="C1" s="108"/>
      <c r="D1" s="108"/>
      <c r="E1" s="108"/>
      <c r="F1" s="108"/>
    </row>
    <row r="2" spans="1:6" ht="18" customHeight="1" x14ac:dyDescent="0.3">
      <c r="A2" s="40"/>
      <c r="B2" s="4"/>
      <c r="C2" s="4"/>
      <c r="D2" s="4"/>
      <c r="E2" s="4"/>
    </row>
    <row r="3" spans="1:6" ht="15.6" x14ac:dyDescent="0.3">
      <c r="A3" s="108" t="s">
        <v>27</v>
      </c>
      <c r="B3" s="108"/>
      <c r="C3" s="108"/>
      <c r="D3" s="108"/>
      <c r="E3" s="108"/>
      <c r="F3" s="108"/>
    </row>
    <row r="4" spans="1:6" ht="17.399999999999999" x14ac:dyDescent="0.3">
      <c r="A4" s="40"/>
      <c r="B4" s="4"/>
      <c r="C4" s="4"/>
      <c r="D4" s="5"/>
      <c r="E4" s="5"/>
    </row>
    <row r="5" spans="1:6" ht="18" customHeight="1" x14ac:dyDescent="0.3">
      <c r="A5" s="108" t="s">
        <v>7</v>
      </c>
      <c r="B5" s="108"/>
      <c r="C5" s="108"/>
      <c r="D5" s="108"/>
      <c r="E5" s="108"/>
      <c r="F5" s="108"/>
    </row>
    <row r="6" spans="1:6" ht="17.399999999999999" x14ac:dyDescent="0.3">
      <c r="A6" s="40"/>
      <c r="B6" s="4"/>
      <c r="C6" s="4"/>
      <c r="D6" s="5"/>
      <c r="E6" s="5"/>
    </row>
    <row r="7" spans="1:6" ht="15.75" customHeight="1" x14ac:dyDescent="0.3">
      <c r="A7" s="108" t="s">
        <v>20</v>
      </c>
      <c r="B7" s="108"/>
      <c r="C7" s="108"/>
      <c r="D7" s="108"/>
      <c r="E7" s="108"/>
      <c r="F7" s="108"/>
    </row>
    <row r="8" spans="1:6" ht="17.399999999999999" x14ac:dyDescent="0.3">
      <c r="A8" s="40"/>
      <c r="B8" s="4"/>
      <c r="C8" s="4"/>
      <c r="D8" s="5"/>
      <c r="E8" s="5"/>
    </row>
    <row r="9" spans="1:6" ht="26.4" x14ac:dyDescent="0.3">
      <c r="A9" s="19" t="s">
        <v>21</v>
      </c>
      <c r="B9" s="19" t="s">
        <v>177</v>
      </c>
      <c r="C9" s="19" t="s">
        <v>169</v>
      </c>
      <c r="D9" s="19" t="s">
        <v>178</v>
      </c>
      <c r="E9" s="19" t="s">
        <v>42</v>
      </c>
      <c r="F9" s="19" t="s">
        <v>173</v>
      </c>
    </row>
    <row r="10" spans="1:6" ht="15.75" customHeight="1" x14ac:dyDescent="0.3">
      <c r="A10" s="10" t="s">
        <v>22</v>
      </c>
      <c r="B10" s="8"/>
      <c r="C10" s="8"/>
      <c r="D10" s="8"/>
      <c r="E10" s="8"/>
      <c r="F10" s="8"/>
    </row>
    <row r="11" spans="1:6" ht="15.75" customHeight="1" x14ac:dyDescent="0.3">
      <c r="A11" s="43" t="s">
        <v>72</v>
      </c>
      <c r="B11" s="8"/>
      <c r="C11" s="8"/>
      <c r="D11" s="8"/>
      <c r="E11" s="8"/>
      <c r="F11" s="8"/>
    </row>
    <row r="12" spans="1:6" s="38" customFormat="1" x14ac:dyDescent="0.3">
      <c r="A12" s="44" t="s">
        <v>73</v>
      </c>
      <c r="B12" s="37"/>
      <c r="C12" s="37"/>
      <c r="D12" s="37"/>
      <c r="E12" s="37"/>
      <c r="F12" s="37"/>
    </row>
    <row r="13" spans="1:6" s="38" customFormat="1" x14ac:dyDescent="0.3">
      <c r="A13" s="44" t="s">
        <v>74</v>
      </c>
      <c r="B13" s="37"/>
      <c r="C13" s="37"/>
      <c r="D13" s="37"/>
      <c r="E13" s="37"/>
      <c r="F13" s="37"/>
    </row>
    <row r="14" spans="1:6" s="38" customFormat="1" x14ac:dyDescent="0.3">
      <c r="A14" s="44" t="s">
        <v>75</v>
      </c>
      <c r="B14" s="37"/>
      <c r="C14" s="37"/>
      <c r="D14" s="37"/>
      <c r="E14" s="37"/>
      <c r="F14" s="42"/>
    </row>
    <row r="15" spans="1:6" s="38" customFormat="1" x14ac:dyDescent="0.3">
      <c r="A15" s="44" t="s">
        <v>76</v>
      </c>
      <c r="B15" s="37"/>
      <c r="C15" s="37"/>
      <c r="D15" s="37"/>
      <c r="E15" s="37"/>
      <c r="F15" s="42"/>
    </row>
    <row r="16" spans="1:6" s="38" customFormat="1" x14ac:dyDescent="0.3">
      <c r="A16" s="44" t="s">
        <v>77</v>
      </c>
      <c r="B16" s="45"/>
      <c r="C16" s="45"/>
      <c r="D16" s="45"/>
      <c r="E16" s="45"/>
      <c r="F16" s="45"/>
    </row>
    <row r="17" spans="1:6" s="38" customFormat="1" ht="26.4" x14ac:dyDescent="0.3">
      <c r="A17" s="44" t="s">
        <v>78</v>
      </c>
      <c r="B17" s="45"/>
      <c r="C17" s="45"/>
      <c r="D17" s="45"/>
      <c r="E17" s="45"/>
      <c r="F17" s="45"/>
    </row>
    <row r="18" spans="1:6" ht="26.4" x14ac:dyDescent="0.3">
      <c r="A18" s="43" t="s">
        <v>79</v>
      </c>
      <c r="B18" s="46"/>
      <c r="C18" s="46"/>
      <c r="D18" s="46"/>
      <c r="E18" s="46"/>
      <c r="F18" s="46"/>
    </row>
    <row r="19" spans="1:6" s="38" customFormat="1" x14ac:dyDescent="0.3">
      <c r="A19" s="44" t="s">
        <v>80</v>
      </c>
      <c r="B19" s="45"/>
      <c r="C19" s="45"/>
      <c r="D19" s="45"/>
      <c r="E19" s="45"/>
      <c r="F19" s="45"/>
    </row>
    <row r="20" spans="1:6" s="38" customFormat="1" x14ac:dyDescent="0.3">
      <c r="A20" s="44" t="s">
        <v>81</v>
      </c>
      <c r="B20" s="45"/>
      <c r="C20" s="45"/>
      <c r="D20" s="45"/>
      <c r="E20" s="45"/>
      <c r="F20" s="45"/>
    </row>
    <row r="21" spans="1:6" s="38" customFormat="1" x14ac:dyDescent="0.3">
      <c r="A21" s="44" t="s">
        <v>82</v>
      </c>
      <c r="B21" s="45"/>
      <c r="C21" s="45"/>
      <c r="D21" s="45"/>
      <c r="E21" s="45"/>
      <c r="F21" s="45"/>
    </row>
    <row r="22" spans="1:6" s="38" customFormat="1" x14ac:dyDescent="0.3">
      <c r="A22" s="44" t="s">
        <v>83</v>
      </c>
      <c r="B22" s="45"/>
      <c r="C22" s="45"/>
      <c r="D22" s="45"/>
      <c r="E22" s="45"/>
      <c r="F22" s="45"/>
    </row>
    <row r="23" spans="1:6" s="38" customFormat="1" ht="26.4" x14ac:dyDescent="0.3">
      <c r="A23" s="44" t="s">
        <v>84</v>
      </c>
      <c r="B23" s="45"/>
      <c r="C23" s="45"/>
      <c r="D23" s="45"/>
      <c r="E23" s="45"/>
      <c r="F23" s="45"/>
    </row>
    <row r="24" spans="1:6" s="38" customFormat="1" ht="26.4" x14ac:dyDescent="0.3">
      <c r="A24" s="44" t="s">
        <v>85</v>
      </c>
      <c r="B24" s="45"/>
      <c r="C24" s="45"/>
      <c r="D24" s="45"/>
      <c r="E24" s="45"/>
      <c r="F24" s="45"/>
    </row>
    <row r="25" spans="1:6" x14ac:dyDescent="0.3">
      <c r="A25" s="43" t="s">
        <v>86</v>
      </c>
      <c r="B25" s="46"/>
      <c r="C25" s="46"/>
      <c r="D25" s="46"/>
      <c r="E25" s="46"/>
      <c r="F25" s="46"/>
    </row>
    <row r="26" spans="1:6" s="38" customFormat="1" x14ac:dyDescent="0.3">
      <c r="A26" s="44" t="s">
        <v>87</v>
      </c>
      <c r="B26" s="45"/>
      <c r="C26" s="45"/>
      <c r="D26" s="45"/>
      <c r="E26" s="45"/>
      <c r="F26" s="45"/>
    </row>
    <row r="27" spans="1:6" s="38" customFormat="1" x14ac:dyDescent="0.3">
      <c r="A27" s="44" t="s">
        <v>88</v>
      </c>
      <c r="B27" s="45"/>
      <c r="C27" s="45"/>
      <c r="D27" s="45"/>
      <c r="E27" s="45"/>
      <c r="F27" s="45"/>
    </row>
    <row r="28" spans="1:6" s="38" customFormat="1" x14ac:dyDescent="0.3">
      <c r="A28" s="44" t="s">
        <v>89</v>
      </c>
      <c r="B28" s="45"/>
      <c r="C28" s="45"/>
      <c r="D28" s="45"/>
      <c r="E28" s="45"/>
      <c r="F28" s="45"/>
    </row>
    <row r="29" spans="1:6" s="38" customFormat="1" x14ac:dyDescent="0.3">
      <c r="A29" s="44" t="s">
        <v>90</v>
      </c>
      <c r="B29" s="45"/>
      <c r="C29" s="45"/>
      <c r="D29" s="45"/>
      <c r="E29" s="45"/>
      <c r="F29" s="45"/>
    </row>
    <row r="30" spans="1:6" s="38" customFormat="1" x14ac:dyDescent="0.3">
      <c r="A30" s="44" t="s">
        <v>91</v>
      </c>
      <c r="B30" s="45"/>
      <c r="C30" s="45"/>
      <c r="D30" s="45"/>
      <c r="E30" s="45"/>
      <c r="F30" s="45"/>
    </row>
    <row r="31" spans="1:6" s="38" customFormat="1" ht="26.4" x14ac:dyDescent="0.3">
      <c r="A31" s="44" t="s">
        <v>92</v>
      </c>
      <c r="B31" s="45"/>
      <c r="C31" s="45"/>
      <c r="D31" s="45"/>
      <c r="E31" s="45"/>
      <c r="F31" s="45"/>
    </row>
    <row r="32" spans="1:6" x14ac:dyDescent="0.3">
      <c r="A32" s="43" t="s">
        <v>93</v>
      </c>
      <c r="B32" s="46"/>
      <c r="C32" s="46"/>
      <c r="D32" s="46"/>
      <c r="E32" s="46"/>
      <c r="F32" s="46"/>
    </row>
    <row r="33" spans="1:6" s="38" customFormat="1" x14ac:dyDescent="0.3">
      <c r="A33" s="44" t="s">
        <v>94</v>
      </c>
      <c r="B33" s="45"/>
      <c r="C33" s="45"/>
      <c r="D33" s="45"/>
      <c r="E33" s="45"/>
      <c r="F33" s="45"/>
    </row>
    <row r="34" spans="1:6" s="38" customFormat="1" x14ac:dyDescent="0.3">
      <c r="A34" s="44" t="s">
        <v>95</v>
      </c>
      <c r="B34" s="45"/>
      <c r="C34" s="45"/>
      <c r="D34" s="45"/>
      <c r="E34" s="45"/>
      <c r="F34" s="45"/>
    </row>
    <row r="35" spans="1:6" s="38" customFormat="1" x14ac:dyDescent="0.3">
      <c r="A35" s="44" t="s">
        <v>96</v>
      </c>
      <c r="B35" s="45"/>
      <c r="C35" s="45"/>
      <c r="D35" s="45"/>
      <c r="E35" s="45"/>
      <c r="F35" s="45"/>
    </row>
    <row r="36" spans="1:6" s="38" customFormat="1" x14ac:dyDescent="0.3">
      <c r="A36" s="44" t="s">
        <v>97</v>
      </c>
      <c r="B36" s="45"/>
      <c r="C36" s="45"/>
      <c r="D36" s="45"/>
      <c r="E36" s="45"/>
      <c r="F36" s="45"/>
    </row>
    <row r="37" spans="1:6" s="38" customFormat="1" ht="26.4" x14ac:dyDescent="0.3">
      <c r="A37" s="44" t="s">
        <v>98</v>
      </c>
      <c r="B37" s="45"/>
      <c r="C37" s="45"/>
      <c r="D37" s="45"/>
      <c r="E37" s="45"/>
      <c r="F37" s="45"/>
    </row>
    <row r="38" spans="1:6" s="38" customFormat="1" ht="26.4" x14ac:dyDescent="0.3">
      <c r="A38" s="44" t="s">
        <v>99</v>
      </c>
      <c r="B38" s="45"/>
      <c r="C38" s="45"/>
      <c r="D38" s="45"/>
      <c r="E38" s="45"/>
      <c r="F38" s="45"/>
    </row>
    <row r="39" spans="1:6" x14ac:dyDescent="0.3">
      <c r="A39" s="43" t="s">
        <v>100</v>
      </c>
      <c r="B39" s="46"/>
      <c r="C39" s="46"/>
      <c r="D39" s="46"/>
      <c r="E39" s="46"/>
      <c r="F39" s="46"/>
    </row>
    <row r="40" spans="1:6" s="38" customFormat="1" x14ac:dyDescent="0.3">
      <c r="A40" s="44" t="s">
        <v>101</v>
      </c>
      <c r="B40" s="45"/>
      <c r="C40" s="45"/>
      <c r="D40" s="45"/>
      <c r="E40" s="45"/>
      <c r="F40" s="45"/>
    </row>
    <row r="41" spans="1:6" s="38" customFormat="1" x14ac:dyDescent="0.3">
      <c r="A41" s="44" t="s">
        <v>102</v>
      </c>
      <c r="B41" s="106">
        <v>1537652.6</v>
      </c>
      <c r="C41" s="106">
        <v>1739650.42</v>
      </c>
      <c r="D41" s="106">
        <v>2052447.73</v>
      </c>
      <c r="E41" s="106">
        <v>1913147.73</v>
      </c>
      <c r="F41" s="106">
        <v>1908166.6500000001</v>
      </c>
    </row>
    <row r="42" spans="1:6" s="38" customFormat="1" ht="26.4" x14ac:dyDescent="0.3">
      <c r="A42" s="44" t="s">
        <v>103</v>
      </c>
      <c r="B42" s="45"/>
      <c r="C42" s="45"/>
      <c r="D42" s="45"/>
      <c r="E42" s="45"/>
      <c r="F42" s="45"/>
    </row>
    <row r="43" spans="1:6" s="38" customFormat="1" x14ac:dyDescent="0.3">
      <c r="A43" s="44" t="s">
        <v>104</v>
      </c>
      <c r="B43" s="45"/>
      <c r="C43" s="45"/>
      <c r="D43" s="45"/>
      <c r="E43" s="45"/>
      <c r="F43" s="45"/>
    </row>
    <row r="44" spans="1:6" s="38" customFormat="1" ht="26.4" x14ac:dyDescent="0.3">
      <c r="A44" s="44" t="s">
        <v>105</v>
      </c>
      <c r="B44" s="45"/>
      <c r="C44" s="45"/>
      <c r="D44" s="45"/>
      <c r="E44" s="45"/>
      <c r="F44" s="45"/>
    </row>
    <row r="45" spans="1:6" s="38" customFormat="1" x14ac:dyDescent="0.3">
      <c r="A45" s="44" t="s">
        <v>106</v>
      </c>
      <c r="B45" s="45"/>
      <c r="C45" s="45"/>
      <c r="D45" s="45"/>
      <c r="E45" s="45"/>
      <c r="F45" s="45"/>
    </row>
    <row r="46" spans="1:6" s="38" customFormat="1" x14ac:dyDescent="0.3">
      <c r="A46" s="44" t="s">
        <v>107</v>
      </c>
      <c r="B46" s="45"/>
      <c r="C46" s="45"/>
      <c r="D46" s="45"/>
      <c r="E46" s="45"/>
      <c r="F46" s="45"/>
    </row>
    <row r="47" spans="1:6" s="38" customFormat="1" ht="26.4" x14ac:dyDescent="0.3">
      <c r="A47" s="44" t="s">
        <v>108</v>
      </c>
      <c r="B47" s="45"/>
      <c r="C47" s="45"/>
      <c r="D47" s="45"/>
      <c r="E47" s="45"/>
      <c r="F47" s="45"/>
    </row>
    <row r="48" spans="1:6" x14ac:dyDescent="0.3">
      <c r="A48" s="43" t="s">
        <v>109</v>
      </c>
      <c r="B48" s="46"/>
      <c r="C48" s="46"/>
      <c r="D48" s="46"/>
      <c r="E48" s="46"/>
      <c r="F48" s="46"/>
    </row>
    <row r="49" spans="1:6" s="38" customFormat="1" x14ac:dyDescent="0.3">
      <c r="A49" s="44" t="s">
        <v>110</v>
      </c>
      <c r="B49" s="45"/>
      <c r="C49" s="45"/>
      <c r="D49" s="45"/>
      <c r="E49" s="45"/>
      <c r="F49" s="45"/>
    </row>
    <row r="50" spans="1:6" s="38" customFormat="1" x14ac:dyDescent="0.3">
      <c r="A50" s="44" t="s">
        <v>111</v>
      </c>
      <c r="B50" s="45"/>
      <c r="C50" s="45"/>
      <c r="D50" s="45"/>
      <c r="E50" s="45"/>
      <c r="F50" s="45"/>
    </row>
    <row r="51" spans="1:6" s="38" customFormat="1" x14ac:dyDescent="0.3">
      <c r="A51" s="44" t="s">
        <v>112</v>
      </c>
      <c r="B51" s="45"/>
      <c r="C51" s="45"/>
      <c r="D51" s="45"/>
      <c r="E51" s="45"/>
      <c r="F51" s="45"/>
    </row>
    <row r="52" spans="1:6" s="38" customFormat="1" x14ac:dyDescent="0.3">
      <c r="A52" s="44" t="s">
        <v>113</v>
      </c>
      <c r="B52" s="45"/>
      <c r="C52" s="45"/>
      <c r="D52" s="45"/>
      <c r="E52" s="45"/>
      <c r="F52" s="45"/>
    </row>
    <row r="53" spans="1:6" s="38" customFormat="1" x14ac:dyDescent="0.3">
      <c r="A53" s="44" t="s">
        <v>114</v>
      </c>
      <c r="B53" s="45"/>
      <c r="C53" s="45"/>
      <c r="D53" s="45"/>
      <c r="E53" s="45"/>
      <c r="F53" s="45"/>
    </row>
    <row r="54" spans="1:6" s="38" customFormat="1" x14ac:dyDescent="0.3">
      <c r="A54" s="44" t="s">
        <v>115</v>
      </c>
      <c r="B54" s="45"/>
      <c r="C54" s="45"/>
      <c r="D54" s="45"/>
      <c r="E54" s="45"/>
      <c r="F54" s="45"/>
    </row>
    <row r="55" spans="1:6" s="38" customFormat="1" ht="39.6" x14ac:dyDescent="0.3">
      <c r="A55" s="44" t="s">
        <v>116</v>
      </c>
      <c r="B55" s="45"/>
      <c r="C55" s="45"/>
      <c r="D55" s="45"/>
      <c r="E55" s="45"/>
      <c r="F55" s="45"/>
    </row>
    <row r="56" spans="1:6" s="38" customFormat="1" x14ac:dyDescent="0.3">
      <c r="A56" s="44" t="s">
        <v>117</v>
      </c>
      <c r="B56" s="45"/>
      <c r="C56" s="45"/>
      <c r="D56" s="45"/>
      <c r="E56" s="45"/>
      <c r="F56" s="45"/>
    </row>
    <row r="57" spans="1:6" s="38" customFormat="1" ht="26.4" x14ac:dyDescent="0.3">
      <c r="A57" s="44" t="s">
        <v>118</v>
      </c>
      <c r="B57" s="45"/>
      <c r="C57" s="45"/>
      <c r="D57" s="45"/>
      <c r="E57" s="45"/>
      <c r="F57" s="45"/>
    </row>
    <row r="58" spans="1:6" x14ac:dyDescent="0.3">
      <c r="A58" s="47" t="s">
        <v>37</v>
      </c>
      <c r="B58" s="45"/>
      <c r="C58" s="45"/>
      <c r="D58" s="45"/>
      <c r="E58" s="45"/>
      <c r="F58" s="45"/>
    </row>
  </sheetData>
  <mergeCells count="4">
    <mergeCell ref="A7:F7"/>
    <mergeCell ref="A5:F5"/>
    <mergeCell ref="A3:F3"/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workbookViewId="0">
      <selection activeCell="A7" sqref="A7:B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41" bestFit="1" customWidth="1"/>
    <col min="5" max="5" width="25.33203125" customWidth="1"/>
    <col min="6" max="6" width="23.109375" customWidth="1"/>
    <col min="7" max="7" width="25.33203125" customWidth="1"/>
    <col min="8" max="8" width="21.5546875" customWidth="1"/>
    <col min="9" max="9" width="20.33203125" customWidth="1"/>
  </cols>
  <sheetData>
    <row r="1" spans="1:9" ht="42" customHeight="1" x14ac:dyDescent="0.3">
      <c r="A1" s="108" t="s">
        <v>41</v>
      </c>
      <c r="B1" s="108"/>
      <c r="C1" s="108"/>
      <c r="D1" s="108"/>
      <c r="E1" s="108"/>
      <c r="F1" s="108"/>
      <c r="G1" s="108"/>
      <c r="H1" s="108"/>
      <c r="I1" s="108"/>
    </row>
    <row r="2" spans="1:9" ht="18" customHeight="1" x14ac:dyDescent="0.3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3">
      <c r="A3" s="108" t="s">
        <v>27</v>
      </c>
      <c r="B3" s="108"/>
      <c r="C3" s="108"/>
      <c r="D3" s="108"/>
      <c r="E3" s="108"/>
      <c r="F3" s="108"/>
      <c r="G3" s="108"/>
      <c r="H3" s="108"/>
      <c r="I3" s="108"/>
    </row>
    <row r="4" spans="1:9" ht="17.399999999999999" x14ac:dyDescent="0.3">
      <c r="A4" s="4"/>
      <c r="B4" s="4"/>
      <c r="C4" s="4"/>
      <c r="D4" s="4"/>
      <c r="E4" s="4"/>
      <c r="F4" s="4"/>
      <c r="G4" s="5"/>
      <c r="H4" s="5"/>
    </row>
    <row r="5" spans="1:9" ht="18" customHeight="1" x14ac:dyDescent="0.3">
      <c r="A5" s="108" t="s">
        <v>23</v>
      </c>
      <c r="B5" s="108"/>
      <c r="C5" s="108"/>
      <c r="D5" s="108"/>
      <c r="E5" s="108"/>
      <c r="F5" s="108"/>
      <c r="G5" s="108"/>
      <c r="H5" s="108"/>
      <c r="I5" s="108"/>
    </row>
    <row r="6" spans="1:9" ht="17.399999999999999" x14ac:dyDescent="0.3">
      <c r="A6" s="4"/>
      <c r="B6" s="4"/>
      <c r="C6" s="4"/>
      <c r="D6" s="4"/>
      <c r="E6" s="4"/>
      <c r="F6" s="4"/>
      <c r="G6" s="5"/>
      <c r="H6" s="5"/>
    </row>
    <row r="7" spans="1:9" ht="37.200000000000003" customHeight="1" x14ac:dyDescent="0.3">
      <c r="A7" s="19" t="s">
        <v>8</v>
      </c>
      <c r="B7" s="18" t="s">
        <v>9</v>
      </c>
      <c r="C7" s="18" t="s">
        <v>10</v>
      </c>
      <c r="D7" s="18" t="s">
        <v>40</v>
      </c>
      <c r="E7" s="19" t="s">
        <v>177</v>
      </c>
      <c r="F7" s="19" t="s">
        <v>169</v>
      </c>
      <c r="G7" s="19" t="s">
        <v>178</v>
      </c>
      <c r="H7" s="19" t="s">
        <v>42</v>
      </c>
      <c r="I7" s="19" t="s">
        <v>173</v>
      </c>
    </row>
    <row r="8" spans="1:9" x14ac:dyDescent="0.3">
      <c r="A8" s="10">
        <v>8</v>
      </c>
      <c r="B8" s="10"/>
      <c r="C8" s="10"/>
      <c r="D8" s="10" t="s">
        <v>24</v>
      </c>
      <c r="E8" s="8"/>
      <c r="F8" s="8"/>
      <c r="G8" s="8"/>
      <c r="H8" s="8"/>
      <c r="I8" s="8"/>
    </row>
    <row r="9" spans="1:9" s="39" customFormat="1" ht="26.4" x14ac:dyDescent="0.3">
      <c r="A9" s="15"/>
      <c r="B9" s="15">
        <v>81</v>
      </c>
      <c r="C9" s="15"/>
      <c r="D9" s="15" t="s">
        <v>71</v>
      </c>
      <c r="E9" s="8"/>
      <c r="F9" s="8"/>
      <c r="G9" s="8"/>
      <c r="H9" s="8"/>
      <c r="I9" s="8"/>
    </row>
    <row r="10" spans="1:9" x14ac:dyDescent="0.3">
      <c r="A10" s="10"/>
      <c r="B10" s="10"/>
      <c r="C10" s="17" t="s">
        <v>52</v>
      </c>
      <c r="D10" s="17" t="s">
        <v>53</v>
      </c>
      <c r="E10" s="8"/>
      <c r="F10" s="8"/>
      <c r="G10" s="8"/>
      <c r="H10" s="8"/>
      <c r="I10" s="8"/>
    </row>
    <row r="11" spans="1:9" x14ac:dyDescent="0.3">
      <c r="A11" s="10"/>
      <c r="B11" s="26" t="s">
        <v>37</v>
      </c>
      <c r="C11" s="17"/>
      <c r="D11" s="17"/>
      <c r="E11" s="8"/>
      <c r="F11" s="8"/>
      <c r="G11" s="8"/>
      <c r="H11" s="8"/>
      <c r="I11" s="8"/>
    </row>
    <row r="12" spans="1:9" x14ac:dyDescent="0.3">
      <c r="A12" s="10"/>
      <c r="B12" s="15">
        <v>84</v>
      </c>
      <c r="C12" s="15"/>
      <c r="D12" s="15" t="s">
        <v>31</v>
      </c>
      <c r="E12" s="8"/>
      <c r="F12" s="8"/>
      <c r="G12" s="8"/>
      <c r="H12" s="8"/>
      <c r="I12" s="8"/>
    </row>
    <row r="13" spans="1:9" ht="26.4" x14ac:dyDescent="0.3">
      <c r="A13" s="11"/>
      <c r="B13" s="11"/>
      <c r="C13" s="12" t="s">
        <v>69</v>
      </c>
      <c r="D13" s="16" t="s">
        <v>70</v>
      </c>
      <c r="E13" s="8"/>
      <c r="F13" s="8"/>
      <c r="G13" s="8"/>
      <c r="H13" s="8"/>
      <c r="I13" s="8"/>
    </row>
    <row r="14" spans="1:9" ht="26.4" x14ac:dyDescent="0.3">
      <c r="A14" s="13">
        <v>5</v>
      </c>
      <c r="B14" s="14"/>
      <c r="C14" s="14"/>
      <c r="D14" s="24" t="s">
        <v>25</v>
      </c>
      <c r="E14" s="8"/>
      <c r="F14" s="8"/>
      <c r="G14" s="8"/>
      <c r="H14" s="8"/>
      <c r="I14" s="8"/>
    </row>
    <row r="15" spans="1:9" ht="26.4" x14ac:dyDescent="0.3">
      <c r="A15" s="15"/>
      <c r="B15" s="15">
        <v>54</v>
      </c>
      <c r="C15" s="15"/>
      <c r="D15" s="25" t="s">
        <v>32</v>
      </c>
      <c r="E15" s="8"/>
      <c r="F15" s="8"/>
      <c r="G15" s="8"/>
      <c r="H15" s="8"/>
      <c r="I15" s="9"/>
    </row>
    <row r="16" spans="1:9" x14ac:dyDescent="0.3">
      <c r="A16" s="11"/>
      <c r="B16" s="11"/>
      <c r="C16" s="12" t="s">
        <v>58</v>
      </c>
      <c r="D16" s="12" t="s">
        <v>12</v>
      </c>
      <c r="E16" s="8"/>
      <c r="F16" s="8"/>
      <c r="G16" s="8"/>
      <c r="H16" s="8"/>
      <c r="I16" s="8"/>
    </row>
    <row r="17" spans="1:9" x14ac:dyDescent="0.3">
      <c r="A17" s="11"/>
      <c r="B17" s="11"/>
      <c r="C17" s="17" t="s">
        <v>52</v>
      </c>
      <c r="D17" s="17" t="s">
        <v>53</v>
      </c>
      <c r="E17" s="8"/>
      <c r="F17" s="8"/>
      <c r="G17" s="8"/>
      <c r="H17" s="8"/>
      <c r="I17" s="8"/>
    </row>
    <row r="18" spans="1:9" x14ac:dyDescent="0.3">
      <c r="A18" s="15"/>
      <c r="B18" s="15"/>
      <c r="C18" s="12" t="s">
        <v>63</v>
      </c>
      <c r="D18" s="12" t="s">
        <v>64</v>
      </c>
      <c r="E18" s="8"/>
      <c r="F18" s="8"/>
      <c r="G18" s="8"/>
      <c r="H18" s="8"/>
      <c r="I18" s="9"/>
    </row>
    <row r="19" spans="1:9" ht="26.4" x14ac:dyDescent="0.3">
      <c r="A19" s="11"/>
      <c r="B19" s="11"/>
      <c r="C19" s="12" t="s">
        <v>49</v>
      </c>
      <c r="D19" s="16" t="s">
        <v>50</v>
      </c>
      <c r="E19" s="8"/>
      <c r="F19" s="8"/>
      <c r="G19" s="8"/>
      <c r="H19" s="8"/>
      <c r="I19" s="8"/>
    </row>
    <row r="20" spans="1:9" x14ac:dyDescent="0.3">
      <c r="A20" s="11"/>
      <c r="B20" s="26"/>
      <c r="C20" s="12" t="s">
        <v>61</v>
      </c>
      <c r="D20" s="12" t="s">
        <v>62</v>
      </c>
      <c r="E20" s="8"/>
      <c r="F20" s="8"/>
      <c r="G20" s="8"/>
      <c r="H20" s="8"/>
      <c r="I20" s="8"/>
    </row>
    <row r="21" spans="1:9" x14ac:dyDescent="0.3">
      <c r="A21" s="11"/>
      <c r="B21" s="11"/>
      <c r="C21" s="12" t="s">
        <v>45</v>
      </c>
      <c r="D21" s="12" t="s">
        <v>46</v>
      </c>
      <c r="E21" s="8"/>
      <c r="F21" s="8"/>
      <c r="G21" s="8"/>
      <c r="H21" s="8"/>
      <c r="I21" s="8"/>
    </row>
    <row r="22" spans="1:9" x14ac:dyDescent="0.3">
      <c r="A22" s="11"/>
      <c r="B22" s="26"/>
      <c r="C22" s="12" t="s">
        <v>47</v>
      </c>
      <c r="D22" s="12" t="s">
        <v>48</v>
      </c>
      <c r="E22" s="8"/>
      <c r="F22" s="8"/>
      <c r="G22" s="8"/>
      <c r="H22" s="8"/>
      <c r="I22" s="8"/>
    </row>
    <row r="23" spans="1:9" s="38" customFormat="1" x14ac:dyDescent="0.3">
      <c r="A23" s="12"/>
      <c r="B23" s="17"/>
      <c r="C23" s="17" t="s">
        <v>56</v>
      </c>
      <c r="D23" s="17" t="s">
        <v>57</v>
      </c>
      <c r="E23" s="37"/>
      <c r="F23" s="37"/>
      <c r="G23" s="37"/>
      <c r="H23" s="37"/>
      <c r="I23" s="37"/>
    </row>
    <row r="24" spans="1:9" x14ac:dyDescent="0.3">
      <c r="A24" s="15"/>
      <c r="B24" s="15"/>
      <c r="C24" s="12" t="s">
        <v>59</v>
      </c>
      <c r="D24" s="12" t="s">
        <v>60</v>
      </c>
      <c r="E24" s="8"/>
      <c r="F24" s="8"/>
      <c r="G24" s="8"/>
      <c r="H24" s="8"/>
      <c r="I24" s="9"/>
    </row>
  </sheetData>
  <mergeCells count="3">
    <mergeCell ref="A5:I5"/>
    <mergeCell ref="A3:I3"/>
    <mergeCell ref="A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7"/>
  <sheetViews>
    <sheetView topLeftCell="A55" workbookViewId="0">
      <selection activeCell="G127" sqref="G127:I12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6" width="25.33203125" customWidth="1"/>
    <col min="7" max="7" width="22.6640625" customWidth="1"/>
    <col min="8" max="8" width="22.109375" customWidth="1"/>
    <col min="9" max="9" width="19" customWidth="1"/>
  </cols>
  <sheetData>
    <row r="1" spans="1:9" ht="42" customHeight="1" x14ac:dyDescent="0.3">
      <c r="A1" s="108" t="s">
        <v>41</v>
      </c>
      <c r="B1" s="108"/>
      <c r="C1" s="108"/>
      <c r="D1" s="108"/>
      <c r="E1" s="108"/>
      <c r="F1" s="108"/>
      <c r="G1" s="108"/>
      <c r="H1" s="108"/>
      <c r="I1" s="108"/>
    </row>
    <row r="2" spans="1:9" ht="17.399999999999999" x14ac:dyDescent="0.3">
      <c r="A2" s="4"/>
      <c r="B2" s="4"/>
      <c r="C2" s="4"/>
      <c r="D2" s="4"/>
      <c r="E2" s="4"/>
      <c r="F2" s="4"/>
      <c r="G2" s="5"/>
      <c r="H2" s="5"/>
    </row>
    <row r="3" spans="1:9" ht="18" customHeight="1" x14ac:dyDescent="0.3">
      <c r="A3" s="108" t="s">
        <v>26</v>
      </c>
      <c r="B3" s="108"/>
      <c r="C3" s="108"/>
      <c r="D3" s="108"/>
      <c r="E3" s="108"/>
      <c r="F3" s="108"/>
      <c r="G3" s="108"/>
      <c r="H3" s="108"/>
      <c r="I3" s="108"/>
    </row>
    <row r="4" spans="1:9" ht="17.399999999999999" x14ac:dyDescent="0.3">
      <c r="A4" s="4"/>
      <c r="B4" s="4"/>
      <c r="C4" s="4"/>
      <c r="D4" s="4"/>
      <c r="E4" s="4"/>
      <c r="F4" s="4"/>
      <c r="G4" s="5"/>
      <c r="H4" s="5"/>
    </row>
    <row r="5" spans="1:9" ht="26.4" x14ac:dyDescent="0.3">
      <c r="A5" s="150" t="s">
        <v>28</v>
      </c>
      <c r="B5" s="151"/>
      <c r="C5" s="152"/>
      <c r="D5" s="18" t="s">
        <v>29</v>
      </c>
      <c r="E5" s="19" t="s">
        <v>177</v>
      </c>
      <c r="F5" s="19" t="s">
        <v>169</v>
      </c>
      <c r="G5" s="19" t="s">
        <v>178</v>
      </c>
      <c r="H5" s="19" t="s">
        <v>42</v>
      </c>
      <c r="I5" s="19" t="s">
        <v>173</v>
      </c>
    </row>
    <row r="6" spans="1:9" ht="25.5" customHeight="1" x14ac:dyDescent="0.3">
      <c r="A6" s="150"/>
      <c r="B6" s="153"/>
      <c r="C6" s="154"/>
      <c r="D6" s="18" t="s">
        <v>158</v>
      </c>
      <c r="E6" s="62">
        <f>E7+E77</f>
        <v>1537652.6000000003</v>
      </c>
      <c r="F6" s="62">
        <f>F7+F77</f>
        <v>1739650.42</v>
      </c>
      <c r="G6" s="62">
        <f>G7+G77</f>
        <v>2052447.73</v>
      </c>
      <c r="H6" s="62">
        <f>H7+H77</f>
        <v>1913147.73</v>
      </c>
      <c r="I6" s="62">
        <f>I7+I77</f>
        <v>1908166.65</v>
      </c>
    </row>
    <row r="7" spans="1:9" ht="26.4" x14ac:dyDescent="0.3">
      <c r="A7" s="147" t="s">
        <v>130</v>
      </c>
      <c r="B7" s="148"/>
      <c r="C7" s="149"/>
      <c r="D7" s="59" t="s">
        <v>131</v>
      </c>
      <c r="E7" s="58">
        <f>E8+E13+E18+E22+E29+E33+E43+E56+E62+E66</f>
        <v>11901.37</v>
      </c>
      <c r="F7" s="58">
        <f t="shared" ref="F7:I7" si="0">F8+F13+F18+F22+F29+F33+F43+F56+F62+F66</f>
        <v>35558.449999999997</v>
      </c>
      <c r="G7" s="58">
        <f t="shared" si="0"/>
        <v>17383.04</v>
      </c>
      <c r="H7" s="58">
        <f t="shared" si="0"/>
        <v>17383.04</v>
      </c>
      <c r="I7" s="58">
        <f t="shared" si="0"/>
        <v>12401.96</v>
      </c>
    </row>
    <row r="8" spans="1:9" x14ac:dyDescent="0.3">
      <c r="A8" s="138" t="s">
        <v>132</v>
      </c>
      <c r="B8" s="139"/>
      <c r="C8" s="140"/>
      <c r="D8" s="60" t="s">
        <v>133</v>
      </c>
      <c r="E8" s="61">
        <f>E9</f>
        <v>0</v>
      </c>
      <c r="F8" s="61">
        <f>F9</f>
        <v>350</v>
      </c>
      <c r="G8" s="61">
        <f t="shared" ref="G8:I8" si="1">G9</f>
        <v>0</v>
      </c>
      <c r="H8" s="61">
        <f t="shared" si="1"/>
        <v>0</v>
      </c>
      <c r="I8" s="61">
        <f t="shared" si="1"/>
        <v>0</v>
      </c>
    </row>
    <row r="9" spans="1:9" x14ac:dyDescent="0.3">
      <c r="A9" s="141" t="s">
        <v>179</v>
      </c>
      <c r="B9" s="142"/>
      <c r="C9" s="143"/>
      <c r="D9" s="33" t="s">
        <v>12</v>
      </c>
      <c r="E9" s="52">
        <f>E10</f>
        <v>0</v>
      </c>
      <c r="F9" s="52">
        <f t="shared" ref="F9:I9" si="2">F10</f>
        <v>350</v>
      </c>
      <c r="G9" s="52">
        <f t="shared" si="2"/>
        <v>0</v>
      </c>
      <c r="H9" s="52">
        <f t="shared" si="2"/>
        <v>0</v>
      </c>
      <c r="I9" s="52">
        <f t="shared" si="2"/>
        <v>0</v>
      </c>
    </row>
    <row r="10" spans="1:9" x14ac:dyDescent="0.3">
      <c r="A10" s="144">
        <v>3</v>
      </c>
      <c r="B10" s="145"/>
      <c r="C10" s="146"/>
      <c r="D10" s="27" t="s">
        <v>16</v>
      </c>
      <c r="E10" s="52">
        <f>E11+E12</f>
        <v>0</v>
      </c>
      <c r="F10" s="52">
        <f t="shared" ref="F10:I10" si="3">F11+F12</f>
        <v>350</v>
      </c>
      <c r="G10" s="52">
        <f t="shared" si="3"/>
        <v>0</v>
      </c>
      <c r="H10" s="52">
        <f t="shared" si="3"/>
        <v>0</v>
      </c>
      <c r="I10" s="52">
        <f t="shared" si="3"/>
        <v>0</v>
      </c>
    </row>
    <row r="11" spans="1:9" x14ac:dyDescent="0.3">
      <c r="A11" s="135">
        <v>31</v>
      </c>
      <c r="B11" s="136"/>
      <c r="C11" s="137"/>
      <c r="D11" s="27" t="s">
        <v>17</v>
      </c>
      <c r="E11" s="52">
        <v>0</v>
      </c>
      <c r="F11" s="52">
        <v>0</v>
      </c>
      <c r="G11" s="52">
        <v>0</v>
      </c>
      <c r="H11" s="52">
        <v>0</v>
      </c>
      <c r="I11" s="54"/>
    </row>
    <row r="12" spans="1:9" x14ac:dyDescent="0.3">
      <c r="A12" s="135">
        <v>32</v>
      </c>
      <c r="B12" s="136"/>
      <c r="C12" s="137"/>
      <c r="D12" s="27" t="s">
        <v>30</v>
      </c>
      <c r="E12" s="52">
        <v>0</v>
      </c>
      <c r="F12" s="52">
        <v>350</v>
      </c>
      <c r="G12" s="52">
        <v>0</v>
      </c>
      <c r="H12" s="52">
        <v>0</v>
      </c>
      <c r="I12" s="54">
        <v>0</v>
      </c>
    </row>
    <row r="13" spans="1:9" x14ac:dyDescent="0.3">
      <c r="A13" s="138" t="s">
        <v>135</v>
      </c>
      <c r="B13" s="139"/>
      <c r="C13" s="140"/>
      <c r="D13" s="60" t="s">
        <v>136</v>
      </c>
      <c r="E13" s="61">
        <f>E14</f>
        <v>729.96</v>
      </c>
      <c r="F13" s="61">
        <f>F14</f>
        <v>729.96</v>
      </c>
      <c r="G13" s="61">
        <f>G14</f>
        <v>729.96</v>
      </c>
      <c r="H13" s="61">
        <f t="shared" ref="H13:I13" si="4">H14</f>
        <v>729.96</v>
      </c>
      <c r="I13" s="61">
        <f t="shared" si="4"/>
        <v>729.96</v>
      </c>
    </row>
    <row r="14" spans="1:9" x14ac:dyDescent="0.3">
      <c r="A14" s="141" t="s">
        <v>134</v>
      </c>
      <c r="B14" s="142"/>
      <c r="C14" s="143"/>
      <c r="D14" s="51" t="s">
        <v>12</v>
      </c>
      <c r="E14" s="52">
        <f>E15</f>
        <v>729.96</v>
      </c>
      <c r="F14" s="52">
        <f>F15</f>
        <v>729.96</v>
      </c>
      <c r="G14" s="52">
        <f t="shared" ref="G14:I14" si="5">G15</f>
        <v>729.96</v>
      </c>
      <c r="H14" s="52">
        <f t="shared" si="5"/>
        <v>729.96</v>
      </c>
      <c r="I14" s="52">
        <f t="shared" si="5"/>
        <v>729.96</v>
      </c>
    </row>
    <row r="15" spans="1:9" x14ac:dyDescent="0.3">
      <c r="A15" s="144">
        <v>3</v>
      </c>
      <c r="B15" s="145"/>
      <c r="C15" s="146"/>
      <c r="D15" s="50" t="s">
        <v>16</v>
      </c>
      <c r="E15" s="52">
        <f>E16+E17</f>
        <v>729.96</v>
      </c>
      <c r="F15" s="52">
        <f>F16</f>
        <v>729.96</v>
      </c>
      <c r="G15" s="52">
        <f t="shared" ref="G15" si="6">G16+G17</f>
        <v>729.96</v>
      </c>
      <c r="H15" s="52">
        <f t="shared" ref="H15" si="7">H16+H17</f>
        <v>729.96</v>
      </c>
      <c r="I15" s="52">
        <f t="shared" ref="I15" si="8">I16+I17</f>
        <v>729.96</v>
      </c>
    </row>
    <row r="16" spans="1:9" x14ac:dyDescent="0.3">
      <c r="A16" s="135">
        <v>31</v>
      </c>
      <c r="B16" s="136"/>
      <c r="C16" s="137"/>
      <c r="D16" s="50" t="s">
        <v>17</v>
      </c>
      <c r="E16" s="52">
        <v>729.96</v>
      </c>
      <c r="F16" s="52">
        <v>729.96</v>
      </c>
      <c r="G16" s="52">
        <v>729.96</v>
      </c>
      <c r="H16" s="52">
        <v>729.96</v>
      </c>
      <c r="I16" s="54">
        <v>729.96</v>
      </c>
    </row>
    <row r="17" spans="1:9" ht="15" customHeight="1" x14ac:dyDescent="0.3">
      <c r="A17" s="135">
        <v>32</v>
      </c>
      <c r="B17" s="136"/>
      <c r="C17" s="137"/>
      <c r="D17" s="50" t="s">
        <v>30</v>
      </c>
      <c r="E17" s="52">
        <v>0</v>
      </c>
      <c r="F17" s="52">
        <v>0</v>
      </c>
      <c r="G17" s="52">
        <v>0</v>
      </c>
      <c r="H17" s="52">
        <v>0</v>
      </c>
      <c r="I17" s="54">
        <v>0</v>
      </c>
    </row>
    <row r="18" spans="1:9" ht="28.5" customHeight="1" x14ac:dyDescent="0.3">
      <c r="A18" s="138" t="s">
        <v>159</v>
      </c>
      <c r="B18" s="139"/>
      <c r="C18" s="140"/>
      <c r="D18" s="60" t="s">
        <v>160</v>
      </c>
      <c r="E18" s="61">
        <f>E19</f>
        <v>1341.38</v>
      </c>
      <c r="F18" s="61">
        <f>F19</f>
        <v>1135</v>
      </c>
      <c r="G18" s="61">
        <f t="shared" ref="G18:I18" si="9">G19</f>
        <v>2898.1</v>
      </c>
      <c r="H18" s="61">
        <f t="shared" si="9"/>
        <v>2898.1</v>
      </c>
      <c r="I18" s="61">
        <f t="shared" si="9"/>
        <v>2028.67</v>
      </c>
    </row>
    <row r="19" spans="1:9" ht="14.25" customHeight="1" x14ac:dyDescent="0.3">
      <c r="A19" s="141" t="s">
        <v>134</v>
      </c>
      <c r="B19" s="142"/>
      <c r="C19" s="143"/>
      <c r="D19" s="56" t="s">
        <v>12</v>
      </c>
      <c r="E19" s="52">
        <f>E20+E21</f>
        <v>1341.38</v>
      </c>
      <c r="F19" s="52">
        <f>F20+F21</f>
        <v>1135</v>
      </c>
      <c r="G19" s="52">
        <f t="shared" ref="G19:I19" si="10">G20+G21</f>
        <v>2898.1</v>
      </c>
      <c r="H19" s="52">
        <f t="shared" si="10"/>
        <v>2898.1</v>
      </c>
      <c r="I19" s="52">
        <f t="shared" si="10"/>
        <v>2028.67</v>
      </c>
    </row>
    <row r="20" spans="1:9" ht="15" customHeight="1" x14ac:dyDescent="0.3">
      <c r="A20" s="144">
        <v>3</v>
      </c>
      <c r="B20" s="145"/>
      <c r="C20" s="146"/>
      <c r="D20" s="57" t="s">
        <v>16</v>
      </c>
      <c r="E20" s="52">
        <v>732.08</v>
      </c>
      <c r="F20" s="52">
        <v>700</v>
      </c>
      <c r="G20" s="52">
        <v>2538.1</v>
      </c>
      <c r="H20" s="52">
        <v>2538.1</v>
      </c>
      <c r="I20" s="52">
        <v>1776.67</v>
      </c>
    </row>
    <row r="21" spans="1:9" x14ac:dyDescent="0.3">
      <c r="A21" s="135">
        <v>31</v>
      </c>
      <c r="B21" s="136"/>
      <c r="C21" s="137"/>
      <c r="D21" s="57" t="s">
        <v>17</v>
      </c>
      <c r="E21" s="52">
        <v>609.29999999999995</v>
      </c>
      <c r="F21" s="52">
        <v>435</v>
      </c>
      <c r="G21" s="52">
        <v>360</v>
      </c>
      <c r="H21" s="52">
        <v>360</v>
      </c>
      <c r="I21" s="54">
        <v>252</v>
      </c>
    </row>
    <row r="22" spans="1:9" ht="26.4" x14ac:dyDescent="0.3">
      <c r="A22" s="138" t="s">
        <v>137</v>
      </c>
      <c r="B22" s="139"/>
      <c r="C22" s="140"/>
      <c r="D22" s="60" t="s">
        <v>138</v>
      </c>
      <c r="E22" s="61">
        <f>E23+E26</f>
        <v>0</v>
      </c>
      <c r="F22" s="61">
        <f>F23+F26</f>
        <v>19545.87</v>
      </c>
      <c r="G22" s="61">
        <f>G23+G26</f>
        <v>0</v>
      </c>
      <c r="H22" s="61">
        <f>H23+H26</f>
        <v>0</v>
      </c>
      <c r="I22" s="61">
        <f>I23+I26</f>
        <v>0</v>
      </c>
    </row>
    <row r="23" spans="1:9" ht="33.6" customHeight="1" x14ac:dyDescent="0.3">
      <c r="A23" s="141" t="s">
        <v>180</v>
      </c>
      <c r="B23" s="142"/>
      <c r="C23" s="143"/>
      <c r="D23" s="51" t="s">
        <v>140</v>
      </c>
      <c r="E23" s="52">
        <f>E24</f>
        <v>0</v>
      </c>
      <c r="F23" s="52">
        <f>F24</f>
        <v>2931.89</v>
      </c>
      <c r="G23" s="52">
        <f t="shared" ref="G23:I23" si="11">G24</f>
        <v>0</v>
      </c>
      <c r="H23" s="52">
        <f t="shared" si="11"/>
        <v>0</v>
      </c>
      <c r="I23" s="52">
        <f t="shared" si="11"/>
        <v>0</v>
      </c>
    </row>
    <row r="24" spans="1:9" ht="32.25" customHeight="1" x14ac:dyDescent="0.3">
      <c r="A24" s="144">
        <v>3</v>
      </c>
      <c r="B24" s="145"/>
      <c r="C24" s="146"/>
      <c r="D24" s="50" t="s">
        <v>16</v>
      </c>
      <c r="E24" s="52">
        <f>E25</f>
        <v>0</v>
      </c>
      <c r="F24" s="52">
        <f>F25</f>
        <v>2931.89</v>
      </c>
      <c r="G24" s="52">
        <v>0</v>
      </c>
      <c r="H24" s="52">
        <v>0</v>
      </c>
      <c r="I24" s="52">
        <v>0</v>
      </c>
    </row>
    <row r="25" spans="1:9" x14ac:dyDescent="0.3">
      <c r="A25" s="135">
        <v>32</v>
      </c>
      <c r="B25" s="136"/>
      <c r="C25" s="137"/>
      <c r="D25" s="50" t="s">
        <v>30</v>
      </c>
      <c r="E25" s="52">
        <v>0</v>
      </c>
      <c r="F25" s="52">
        <v>2931.89</v>
      </c>
      <c r="G25" s="52">
        <v>0</v>
      </c>
      <c r="H25" s="52">
        <v>0</v>
      </c>
      <c r="I25" s="54">
        <v>0</v>
      </c>
    </row>
    <row r="26" spans="1:9" ht="28.8" customHeight="1" x14ac:dyDescent="0.3">
      <c r="A26" s="141" t="s">
        <v>181</v>
      </c>
      <c r="B26" s="142"/>
      <c r="C26" s="143"/>
      <c r="D26" s="51" t="s">
        <v>48</v>
      </c>
      <c r="E26" s="52">
        <f>E27</f>
        <v>0</v>
      </c>
      <c r="F26" s="52">
        <f>F27</f>
        <v>16613.98</v>
      </c>
      <c r="G26" s="52">
        <f t="shared" ref="G26:I26" si="12">G27</f>
        <v>0</v>
      </c>
      <c r="H26" s="52">
        <f t="shared" si="12"/>
        <v>0</v>
      </c>
      <c r="I26" s="52">
        <f t="shared" si="12"/>
        <v>0</v>
      </c>
    </row>
    <row r="27" spans="1:9" x14ac:dyDescent="0.3">
      <c r="A27" s="144">
        <v>3</v>
      </c>
      <c r="B27" s="145"/>
      <c r="C27" s="146"/>
      <c r="D27" s="50" t="s">
        <v>16</v>
      </c>
      <c r="E27" s="52">
        <f>E28</f>
        <v>0</v>
      </c>
      <c r="F27" s="52">
        <f>F28</f>
        <v>16613.98</v>
      </c>
      <c r="G27" s="52">
        <v>0</v>
      </c>
      <c r="H27" s="52">
        <v>0</v>
      </c>
      <c r="I27" s="52">
        <v>0</v>
      </c>
    </row>
    <row r="28" spans="1:9" ht="25.5" customHeight="1" x14ac:dyDescent="0.3">
      <c r="A28" s="135">
        <v>32</v>
      </c>
      <c r="B28" s="136"/>
      <c r="C28" s="137"/>
      <c r="D28" s="50" t="s">
        <v>30</v>
      </c>
      <c r="E28" s="52">
        <v>0</v>
      </c>
      <c r="F28" s="52">
        <v>16613.98</v>
      </c>
      <c r="G28" s="52">
        <v>0</v>
      </c>
      <c r="H28" s="52">
        <v>0</v>
      </c>
      <c r="I28" s="54">
        <v>0</v>
      </c>
    </row>
    <row r="29" spans="1:9" ht="40.5" customHeight="1" x14ac:dyDescent="0.3">
      <c r="A29" s="138" t="s">
        <v>141</v>
      </c>
      <c r="B29" s="139"/>
      <c r="C29" s="140"/>
      <c r="D29" s="60" t="s">
        <v>142</v>
      </c>
      <c r="E29" s="61">
        <f>E30</f>
        <v>0</v>
      </c>
      <c r="F29" s="61">
        <f t="shared" ref="F29:I29" si="13">F30</f>
        <v>54</v>
      </c>
      <c r="G29" s="61">
        <f t="shared" si="13"/>
        <v>49.5</v>
      </c>
      <c r="H29" s="61">
        <f t="shared" si="13"/>
        <v>49.5</v>
      </c>
      <c r="I29" s="61">
        <f t="shared" si="13"/>
        <v>49.5</v>
      </c>
    </row>
    <row r="30" spans="1:9" ht="25.5" customHeight="1" x14ac:dyDescent="0.3">
      <c r="A30" s="141" t="s">
        <v>139</v>
      </c>
      <c r="B30" s="142"/>
      <c r="C30" s="143"/>
      <c r="D30" s="51" t="s">
        <v>140</v>
      </c>
      <c r="E30" s="52">
        <v>0</v>
      </c>
      <c r="F30" s="52">
        <f>F31</f>
        <v>54</v>
      </c>
      <c r="G30" s="52">
        <f t="shared" ref="G30:I30" si="14">G31</f>
        <v>49.5</v>
      </c>
      <c r="H30" s="52">
        <f t="shared" si="14"/>
        <v>49.5</v>
      </c>
      <c r="I30" s="52">
        <f t="shared" si="14"/>
        <v>49.5</v>
      </c>
    </row>
    <row r="31" spans="1:9" ht="15" customHeight="1" x14ac:dyDescent="0.3">
      <c r="A31" s="144">
        <v>3</v>
      </c>
      <c r="B31" s="145"/>
      <c r="C31" s="146"/>
      <c r="D31" s="50" t="s">
        <v>16</v>
      </c>
      <c r="E31" s="52">
        <v>0</v>
      </c>
      <c r="F31" s="52">
        <f>F32</f>
        <v>54</v>
      </c>
      <c r="G31" s="52">
        <f t="shared" ref="G31:I31" si="15">G32</f>
        <v>49.5</v>
      </c>
      <c r="H31" s="52">
        <f t="shared" si="15"/>
        <v>49.5</v>
      </c>
      <c r="I31" s="52">
        <f t="shared" si="15"/>
        <v>49.5</v>
      </c>
    </row>
    <row r="32" spans="1:9" x14ac:dyDescent="0.3">
      <c r="A32" s="135">
        <v>38</v>
      </c>
      <c r="B32" s="136"/>
      <c r="C32" s="137"/>
      <c r="D32" s="50" t="s">
        <v>67</v>
      </c>
      <c r="E32" s="52">
        <v>0</v>
      </c>
      <c r="F32" s="52">
        <v>54</v>
      </c>
      <c r="G32" s="52">
        <v>49.5</v>
      </c>
      <c r="H32" s="52">
        <v>49.5</v>
      </c>
      <c r="I32" s="52">
        <v>49.5</v>
      </c>
    </row>
    <row r="33" spans="1:9" x14ac:dyDescent="0.3">
      <c r="A33" s="138" t="s">
        <v>161</v>
      </c>
      <c r="B33" s="139"/>
      <c r="C33" s="140"/>
      <c r="D33" s="60" t="s">
        <v>162</v>
      </c>
      <c r="E33" s="61">
        <f>E34+E37+E40</f>
        <v>6881.02</v>
      </c>
      <c r="F33" s="61">
        <f t="shared" ref="F33:I33" si="16">F34+F37+F40</f>
        <v>6522.3</v>
      </c>
      <c r="G33" s="61">
        <f t="shared" si="16"/>
        <v>0</v>
      </c>
      <c r="H33" s="61">
        <f t="shared" si="16"/>
        <v>0</v>
      </c>
      <c r="I33" s="61">
        <f t="shared" si="16"/>
        <v>0</v>
      </c>
    </row>
    <row r="34" spans="1:9" ht="15" customHeight="1" x14ac:dyDescent="0.3">
      <c r="A34" s="141" t="s">
        <v>134</v>
      </c>
      <c r="B34" s="142"/>
      <c r="C34" s="143"/>
      <c r="D34" s="56" t="s">
        <v>12</v>
      </c>
      <c r="E34" s="52">
        <f>E35</f>
        <v>2840.49</v>
      </c>
      <c r="F34" s="52">
        <f>F35</f>
        <v>2692.41</v>
      </c>
      <c r="G34" s="52">
        <v>0</v>
      </c>
      <c r="H34" s="52">
        <f t="shared" ref="H34" si="17">H35</f>
        <v>0</v>
      </c>
      <c r="I34" s="52">
        <v>0</v>
      </c>
    </row>
    <row r="35" spans="1:9" x14ac:dyDescent="0.3">
      <c r="A35" s="144">
        <v>3</v>
      </c>
      <c r="B35" s="145"/>
      <c r="C35" s="146"/>
      <c r="D35" s="57" t="s">
        <v>16</v>
      </c>
      <c r="E35" s="52">
        <f>E36</f>
        <v>2840.49</v>
      </c>
      <c r="F35" s="52">
        <f>F36</f>
        <v>2692.41</v>
      </c>
      <c r="G35" s="52">
        <v>0</v>
      </c>
      <c r="H35" s="52">
        <v>0</v>
      </c>
      <c r="I35" s="52">
        <v>0</v>
      </c>
    </row>
    <row r="36" spans="1:9" x14ac:dyDescent="0.3">
      <c r="A36" s="135">
        <v>31</v>
      </c>
      <c r="B36" s="136"/>
      <c r="C36" s="137"/>
      <c r="D36" s="57" t="s">
        <v>17</v>
      </c>
      <c r="E36" s="52">
        <v>2840.49</v>
      </c>
      <c r="F36" s="52">
        <v>2692.41</v>
      </c>
      <c r="G36" s="52">
        <v>0</v>
      </c>
      <c r="H36" s="52">
        <v>0</v>
      </c>
      <c r="I36" s="54">
        <v>0</v>
      </c>
    </row>
    <row r="37" spans="1:9" x14ac:dyDescent="0.3">
      <c r="A37" s="141" t="s">
        <v>163</v>
      </c>
      <c r="B37" s="142"/>
      <c r="C37" s="143"/>
      <c r="D37" s="56" t="s">
        <v>48</v>
      </c>
      <c r="E37" s="52">
        <f>E38</f>
        <v>4040.53</v>
      </c>
      <c r="F37" s="52">
        <f>F38</f>
        <v>1573.94</v>
      </c>
      <c r="G37" s="52">
        <v>0</v>
      </c>
      <c r="H37" s="52">
        <f t="shared" ref="H37:I37" si="18">H38</f>
        <v>0</v>
      </c>
      <c r="I37" s="52">
        <f t="shared" si="18"/>
        <v>0</v>
      </c>
    </row>
    <row r="38" spans="1:9" x14ac:dyDescent="0.3">
      <c r="A38" s="144">
        <v>3</v>
      </c>
      <c r="B38" s="145"/>
      <c r="C38" s="146"/>
      <c r="D38" s="57" t="s">
        <v>16</v>
      </c>
      <c r="E38" s="52">
        <f>E39</f>
        <v>4040.53</v>
      </c>
      <c r="F38" s="52">
        <f t="shared" ref="F38:I38" si="19">F39</f>
        <v>1573.94</v>
      </c>
      <c r="G38" s="52">
        <v>0</v>
      </c>
      <c r="H38" s="52">
        <f t="shared" si="19"/>
        <v>0</v>
      </c>
      <c r="I38" s="52">
        <f t="shared" si="19"/>
        <v>0</v>
      </c>
    </row>
    <row r="39" spans="1:9" ht="25.5" customHeight="1" x14ac:dyDescent="0.3">
      <c r="A39" s="135">
        <v>31</v>
      </c>
      <c r="B39" s="136"/>
      <c r="C39" s="137"/>
      <c r="D39" s="57" t="s">
        <v>17</v>
      </c>
      <c r="E39" s="52">
        <v>4040.53</v>
      </c>
      <c r="F39" s="52">
        <v>1573.94</v>
      </c>
      <c r="G39" s="52">
        <v>0</v>
      </c>
      <c r="H39" s="52">
        <v>0</v>
      </c>
      <c r="I39" s="54">
        <v>0</v>
      </c>
    </row>
    <row r="40" spans="1:9" ht="26.4" x14ac:dyDescent="0.3">
      <c r="A40" s="141" t="s">
        <v>182</v>
      </c>
      <c r="B40" s="142"/>
      <c r="C40" s="143"/>
      <c r="D40" s="88" t="s">
        <v>183</v>
      </c>
      <c r="E40" s="52">
        <f>E41</f>
        <v>0</v>
      </c>
      <c r="F40" s="52">
        <f>F41</f>
        <v>2255.9499999999998</v>
      </c>
      <c r="G40" s="52">
        <v>0</v>
      </c>
      <c r="H40" s="52">
        <v>0</v>
      </c>
      <c r="I40" s="52">
        <v>0</v>
      </c>
    </row>
    <row r="41" spans="1:9" x14ac:dyDescent="0.3">
      <c r="A41" s="144">
        <v>3</v>
      </c>
      <c r="B41" s="145"/>
      <c r="C41" s="146"/>
      <c r="D41" s="89" t="s">
        <v>16</v>
      </c>
      <c r="E41" s="52">
        <f>E42</f>
        <v>0</v>
      </c>
      <c r="F41" s="52">
        <v>2255.9499999999998</v>
      </c>
      <c r="G41" s="52">
        <v>0</v>
      </c>
      <c r="H41" s="52">
        <v>0</v>
      </c>
      <c r="I41" s="52">
        <v>0</v>
      </c>
    </row>
    <row r="42" spans="1:9" x14ac:dyDescent="0.3">
      <c r="A42" s="135">
        <v>31</v>
      </c>
      <c r="B42" s="136"/>
      <c r="C42" s="137"/>
      <c r="D42" s="89" t="s">
        <v>17</v>
      </c>
      <c r="E42" s="52">
        <v>0</v>
      </c>
      <c r="F42" s="52">
        <v>2255.9499999999998</v>
      </c>
      <c r="G42" s="52">
        <v>0</v>
      </c>
      <c r="H42" s="52">
        <v>0</v>
      </c>
      <c r="I42" s="54">
        <v>0</v>
      </c>
    </row>
    <row r="43" spans="1:9" ht="26.4" x14ac:dyDescent="0.3">
      <c r="A43" s="138" t="s">
        <v>164</v>
      </c>
      <c r="B43" s="139"/>
      <c r="C43" s="140"/>
      <c r="D43" s="60" t="s">
        <v>184</v>
      </c>
      <c r="E43" s="61">
        <f>E44+E48+E52</f>
        <v>2949.01</v>
      </c>
      <c r="F43" s="61">
        <f t="shared" ref="F43:I43" si="20">F44+F48+F52</f>
        <v>2492.5</v>
      </c>
      <c r="G43" s="61">
        <f t="shared" si="20"/>
        <v>13705.48</v>
      </c>
      <c r="H43" s="61">
        <f t="shared" si="20"/>
        <v>13705.48</v>
      </c>
      <c r="I43" s="61">
        <f t="shared" si="20"/>
        <v>9593.83</v>
      </c>
    </row>
    <row r="44" spans="1:9" x14ac:dyDescent="0.3">
      <c r="A44" s="141" t="s">
        <v>134</v>
      </c>
      <c r="B44" s="142"/>
      <c r="C44" s="143"/>
      <c r="D44" s="56" t="s">
        <v>12</v>
      </c>
      <c r="E44" s="52">
        <f>E45</f>
        <v>1217.3499999999999</v>
      </c>
      <c r="F44" s="52">
        <f>F45</f>
        <v>1246.25</v>
      </c>
      <c r="G44" s="52">
        <f>G45</f>
        <v>6311.38</v>
      </c>
      <c r="H44" s="52">
        <f t="shared" ref="H44:I44" si="21">H45</f>
        <v>6311.38</v>
      </c>
      <c r="I44" s="52">
        <f t="shared" si="21"/>
        <v>4417.96</v>
      </c>
    </row>
    <row r="45" spans="1:9" x14ac:dyDescent="0.3">
      <c r="A45" s="144">
        <v>3</v>
      </c>
      <c r="B45" s="145"/>
      <c r="C45" s="146"/>
      <c r="D45" s="57" t="s">
        <v>16</v>
      </c>
      <c r="E45" s="52">
        <f>E46</f>
        <v>1217.3499999999999</v>
      </c>
      <c r="F45" s="52">
        <f t="shared" ref="F45" si="22">F46</f>
        <v>1246.25</v>
      </c>
      <c r="G45" s="52">
        <f>G46+G47</f>
        <v>6311.38</v>
      </c>
      <c r="H45" s="52">
        <f t="shared" ref="H45:I45" si="23">H46+H47</f>
        <v>6311.38</v>
      </c>
      <c r="I45" s="52">
        <f t="shared" si="23"/>
        <v>4417.96</v>
      </c>
    </row>
    <row r="46" spans="1:9" x14ac:dyDescent="0.3">
      <c r="A46" s="135">
        <v>31</v>
      </c>
      <c r="B46" s="136"/>
      <c r="C46" s="137"/>
      <c r="D46" s="57" t="s">
        <v>17</v>
      </c>
      <c r="E46" s="52">
        <v>1217.3499999999999</v>
      </c>
      <c r="F46" s="52">
        <v>1246.25</v>
      </c>
      <c r="G46" s="52">
        <v>6166.32</v>
      </c>
      <c r="H46" s="52">
        <v>6166.32</v>
      </c>
      <c r="I46" s="54">
        <v>4316.42</v>
      </c>
    </row>
    <row r="47" spans="1:9" x14ac:dyDescent="0.3">
      <c r="A47" s="135">
        <v>32</v>
      </c>
      <c r="B47" s="136"/>
      <c r="C47" s="137"/>
      <c r="D47" s="89" t="s">
        <v>30</v>
      </c>
      <c r="E47" s="52">
        <v>0</v>
      </c>
      <c r="F47" s="52">
        <v>0</v>
      </c>
      <c r="G47" s="52">
        <v>145.06</v>
      </c>
      <c r="H47" s="52">
        <v>145.06</v>
      </c>
      <c r="I47" s="54">
        <v>101.54</v>
      </c>
    </row>
    <row r="48" spans="1:9" ht="14.4" customHeight="1" x14ac:dyDescent="0.3">
      <c r="A48" s="141" t="s">
        <v>185</v>
      </c>
      <c r="B48" s="142"/>
      <c r="C48" s="143"/>
      <c r="D48" s="56" t="s">
        <v>186</v>
      </c>
      <c r="E48" s="52">
        <v>0</v>
      </c>
      <c r="F48" s="52">
        <f>F49</f>
        <v>186.94</v>
      </c>
      <c r="G48" s="52">
        <f>G49</f>
        <v>1109.1099999999999</v>
      </c>
      <c r="H48" s="52">
        <f t="shared" ref="H48:I48" si="24">H49</f>
        <v>1109.1099999999999</v>
      </c>
      <c r="I48" s="52">
        <f t="shared" si="24"/>
        <v>776.37</v>
      </c>
    </row>
    <row r="49" spans="1:9" x14ac:dyDescent="0.3">
      <c r="A49" s="144">
        <v>3</v>
      </c>
      <c r="B49" s="145"/>
      <c r="C49" s="146"/>
      <c r="D49" s="57" t="s">
        <v>16</v>
      </c>
      <c r="E49" s="52">
        <v>0</v>
      </c>
      <c r="F49" s="52">
        <f>F50</f>
        <v>186.94</v>
      </c>
      <c r="G49" s="52">
        <f>G50+G51</f>
        <v>1109.1099999999999</v>
      </c>
      <c r="H49" s="52">
        <f t="shared" ref="H49:I49" si="25">H50+H51</f>
        <v>1109.1099999999999</v>
      </c>
      <c r="I49" s="52">
        <f t="shared" si="25"/>
        <v>776.37</v>
      </c>
    </row>
    <row r="50" spans="1:9" x14ac:dyDescent="0.3">
      <c r="A50" s="135">
        <v>31</v>
      </c>
      <c r="B50" s="136"/>
      <c r="C50" s="137"/>
      <c r="D50" s="57" t="s">
        <v>17</v>
      </c>
      <c r="E50" s="52">
        <v>0</v>
      </c>
      <c r="F50" s="52">
        <v>186.94</v>
      </c>
      <c r="G50" s="52">
        <v>1083.6199999999999</v>
      </c>
      <c r="H50" s="52">
        <v>1083.6199999999999</v>
      </c>
      <c r="I50" s="54">
        <v>758.53</v>
      </c>
    </row>
    <row r="51" spans="1:9" x14ac:dyDescent="0.3">
      <c r="A51" s="135">
        <v>32</v>
      </c>
      <c r="B51" s="136"/>
      <c r="C51" s="137"/>
      <c r="D51" s="89" t="s">
        <v>30</v>
      </c>
      <c r="E51" s="52">
        <v>0</v>
      </c>
      <c r="F51" s="52">
        <v>0</v>
      </c>
      <c r="G51" s="52">
        <v>25.49</v>
      </c>
      <c r="H51" s="52">
        <v>25.49</v>
      </c>
      <c r="I51" s="54">
        <v>17.84</v>
      </c>
    </row>
    <row r="52" spans="1:9" ht="25.5" customHeight="1" x14ac:dyDescent="0.3">
      <c r="A52" s="141" t="s">
        <v>163</v>
      </c>
      <c r="B52" s="142"/>
      <c r="C52" s="143"/>
      <c r="D52" s="88" t="s">
        <v>48</v>
      </c>
      <c r="E52" s="52">
        <f>E53</f>
        <v>1731.66</v>
      </c>
      <c r="F52" s="52">
        <f>F53</f>
        <v>1059.31</v>
      </c>
      <c r="G52" s="52">
        <f t="shared" ref="G52:I52" si="26">G53</f>
        <v>6284.99</v>
      </c>
      <c r="H52" s="52">
        <f t="shared" si="26"/>
        <v>6284.99</v>
      </c>
      <c r="I52" s="52">
        <f t="shared" si="26"/>
        <v>4399.5</v>
      </c>
    </row>
    <row r="53" spans="1:9" ht="25.5" customHeight="1" x14ac:dyDescent="0.3">
      <c r="A53" s="144">
        <v>3</v>
      </c>
      <c r="B53" s="145"/>
      <c r="C53" s="146"/>
      <c r="D53" s="89" t="s">
        <v>16</v>
      </c>
      <c r="E53" s="52">
        <f>E54</f>
        <v>1731.66</v>
      </c>
      <c r="F53" s="52">
        <f>F54</f>
        <v>1059.31</v>
      </c>
      <c r="G53" s="52">
        <f>G54+G55</f>
        <v>6284.99</v>
      </c>
      <c r="H53" s="52">
        <f t="shared" ref="H53:I53" si="27">H54+H55</f>
        <v>6284.99</v>
      </c>
      <c r="I53" s="52">
        <f t="shared" si="27"/>
        <v>4399.5</v>
      </c>
    </row>
    <row r="54" spans="1:9" x14ac:dyDescent="0.3">
      <c r="A54" s="135">
        <v>31</v>
      </c>
      <c r="B54" s="136"/>
      <c r="C54" s="137"/>
      <c r="D54" s="89" t="s">
        <v>17</v>
      </c>
      <c r="E54" s="52">
        <v>1731.66</v>
      </c>
      <c r="F54" s="52">
        <v>1059.31</v>
      </c>
      <c r="G54" s="91">
        <v>6140.54</v>
      </c>
      <c r="H54" s="91">
        <v>6140.54</v>
      </c>
      <c r="I54" s="91">
        <v>4298.38</v>
      </c>
    </row>
    <row r="55" spans="1:9" x14ac:dyDescent="0.3">
      <c r="A55" s="135">
        <v>32</v>
      </c>
      <c r="B55" s="136"/>
      <c r="C55" s="137"/>
      <c r="D55" s="89" t="s">
        <v>30</v>
      </c>
      <c r="E55" s="52">
        <v>0</v>
      </c>
      <c r="F55" s="52">
        <v>0</v>
      </c>
      <c r="G55" s="52">
        <v>144.44999999999999</v>
      </c>
      <c r="H55" s="52">
        <v>144.44999999999999</v>
      </c>
      <c r="I55" s="54">
        <v>101.12</v>
      </c>
    </row>
    <row r="56" spans="1:9" x14ac:dyDescent="0.3">
      <c r="A56" s="138" t="s">
        <v>187</v>
      </c>
      <c r="B56" s="139"/>
      <c r="C56" s="140"/>
      <c r="D56" s="60" t="s">
        <v>188</v>
      </c>
      <c r="E56" s="61">
        <f>E57</f>
        <v>0</v>
      </c>
      <c r="F56" s="61">
        <f>F57</f>
        <v>500</v>
      </c>
      <c r="G56" s="61">
        <v>0</v>
      </c>
      <c r="H56" s="61">
        <v>0</v>
      </c>
      <c r="I56" s="61">
        <v>0</v>
      </c>
    </row>
    <row r="57" spans="1:9" x14ac:dyDescent="0.3">
      <c r="A57" s="141" t="s">
        <v>143</v>
      </c>
      <c r="B57" s="142"/>
      <c r="C57" s="143"/>
      <c r="D57" s="51" t="s">
        <v>144</v>
      </c>
      <c r="E57" s="52">
        <v>0</v>
      </c>
      <c r="F57" s="52">
        <f>F58+F60</f>
        <v>500</v>
      </c>
      <c r="G57" s="52">
        <v>0</v>
      </c>
      <c r="H57" s="52">
        <v>0</v>
      </c>
      <c r="I57" s="54">
        <v>0</v>
      </c>
    </row>
    <row r="58" spans="1:9" x14ac:dyDescent="0.3">
      <c r="A58" s="144">
        <v>3</v>
      </c>
      <c r="B58" s="145"/>
      <c r="C58" s="146"/>
      <c r="D58" s="50" t="s">
        <v>16</v>
      </c>
      <c r="E58" s="52">
        <f>E59</f>
        <v>0</v>
      </c>
      <c r="F58" s="52">
        <f>F59</f>
        <v>141.78</v>
      </c>
      <c r="G58" s="52">
        <v>0</v>
      </c>
      <c r="H58" s="52">
        <v>0</v>
      </c>
      <c r="I58" s="52">
        <v>0</v>
      </c>
    </row>
    <row r="59" spans="1:9" x14ac:dyDescent="0.3">
      <c r="A59" s="135">
        <v>32</v>
      </c>
      <c r="B59" s="136"/>
      <c r="C59" s="137"/>
      <c r="D59" s="50" t="s">
        <v>30</v>
      </c>
      <c r="E59" s="52">
        <v>0</v>
      </c>
      <c r="F59" s="52">
        <v>141.78</v>
      </c>
      <c r="G59" s="52">
        <v>0</v>
      </c>
      <c r="H59" s="52">
        <v>0</v>
      </c>
      <c r="I59" s="54">
        <v>0</v>
      </c>
    </row>
    <row r="60" spans="1:9" ht="26.4" x14ac:dyDescent="0.3">
      <c r="A60" s="144">
        <v>4</v>
      </c>
      <c r="B60" s="145"/>
      <c r="C60" s="146"/>
      <c r="D60" s="89" t="s">
        <v>18</v>
      </c>
      <c r="E60" s="52">
        <v>0</v>
      </c>
      <c r="F60" s="52">
        <f>F61</f>
        <v>358.22</v>
      </c>
      <c r="G60" s="52">
        <v>0</v>
      </c>
      <c r="H60" s="52">
        <v>0</v>
      </c>
      <c r="I60" s="54">
        <v>0</v>
      </c>
    </row>
    <row r="61" spans="1:9" ht="26.4" x14ac:dyDescent="0.3">
      <c r="A61" s="135">
        <v>42</v>
      </c>
      <c r="B61" s="136"/>
      <c r="C61" s="137"/>
      <c r="D61" s="89" t="s">
        <v>39</v>
      </c>
      <c r="E61" s="52">
        <v>0</v>
      </c>
      <c r="F61" s="52">
        <v>358.22</v>
      </c>
      <c r="G61" s="52">
        <v>0</v>
      </c>
      <c r="H61" s="52">
        <v>0</v>
      </c>
      <c r="I61" s="54">
        <v>0</v>
      </c>
    </row>
    <row r="62" spans="1:9" ht="26.4" x14ac:dyDescent="0.3">
      <c r="A62" s="138" t="s">
        <v>189</v>
      </c>
      <c r="B62" s="139"/>
      <c r="C62" s="140"/>
      <c r="D62" s="60" t="s">
        <v>190</v>
      </c>
      <c r="E62" s="61">
        <v>0</v>
      </c>
      <c r="F62" s="61">
        <f>F63</f>
        <v>1228.82</v>
      </c>
      <c r="G62" s="61">
        <v>0</v>
      </c>
      <c r="H62" s="61">
        <v>0</v>
      </c>
      <c r="I62" s="61">
        <v>0</v>
      </c>
    </row>
    <row r="63" spans="1:9" x14ac:dyDescent="0.3">
      <c r="A63" s="141" t="s">
        <v>143</v>
      </c>
      <c r="B63" s="142"/>
      <c r="C63" s="143"/>
      <c r="D63" s="51" t="s">
        <v>144</v>
      </c>
      <c r="E63" s="52">
        <f>E64+E115</f>
        <v>0</v>
      </c>
      <c r="F63" s="52">
        <f>F64</f>
        <v>1228.82</v>
      </c>
      <c r="G63" s="52">
        <v>0</v>
      </c>
      <c r="H63" s="52">
        <v>0</v>
      </c>
      <c r="I63" s="54">
        <v>0</v>
      </c>
    </row>
    <row r="64" spans="1:9" x14ac:dyDescent="0.3">
      <c r="A64" s="144">
        <v>3</v>
      </c>
      <c r="B64" s="145"/>
      <c r="C64" s="146"/>
      <c r="D64" s="50" t="s">
        <v>16</v>
      </c>
      <c r="E64" s="52">
        <f>E65</f>
        <v>0</v>
      </c>
      <c r="F64" s="52">
        <f>F65</f>
        <v>1228.82</v>
      </c>
      <c r="G64" s="52">
        <v>0</v>
      </c>
      <c r="H64" s="52">
        <v>0</v>
      </c>
      <c r="I64" s="52">
        <v>0</v>
      </c>
    </row>
    <row r="65" spans="1:9" x14ac:dyDescent="0.3">
      <c r="A65" s="135">
        <v>32</v>
      </c>
      <c r="B65" s="136"/>
      <c r="C65" s="137"/>
      <c r="D65" s="50" t="s">
        <v>30</v>
      </c>
      <c r="E65" s="52">
        <v>0</v>
      </c>
      <c r="F65" s="52">
        <f>1228.82</f>
        <v>1228.82</v>
      </c>
      <c r="G65" s="52">
        <v>0</v>
      </c>
      <c r="H65" s="52">
        <v>0</v>
      </c>
      <c r="I65" s="54">
        <v>0</v>
      </c>
    </row>
    <row r="66" spans="1:9" ht="26.4" x14ac:dyDescent="0.3">
      <c r="A66" s="138" t="s">
        <v>191</v>
      </c>
      <c r="B66" s="139"/>
      <c r="C66" s="140"/>
      <c r="D66" s="60" t="s">
        <v>192</v>
      </c>
      <c r="E66" s="61">
        <v>0</v>
      </c>
      <c r="F66" s="61">
        <f>F67+F72</f>
        <v>3000</v>
      </c>
      <c r="G66" s="61">
        <v>0</v>
      </c>
      <c r="H66" s="61">
        <v>0</v>
      </c>
      <c r="I66" s="61">
        <v>0</v>
      </c>
    </row>
    <row r="67" spans="1:9" x14ac:dyDescent="0.3">
      <c r="A67" s="141" t="s">
        <v>139</v>
      </c>
      <c r="B67" s="142"/>
      <c r="C67" s="143"/>
      <c r="D67" s="88" t="s">
        <v>144</v>
      </c>
      <c r="E67" s="52">
        <f>E68+E119</f>
        <v>0</v>
      </c>
      <c r="F67" s="52">
        <f>F68+F70</f>
        <v>1500</v>
      </c>
      <c r="G67" s="52">
        <v>0</v>
      </c>
      <c r="H67" s="52">
        <v>0</v>
      </c>
      <c r="I67" s="54">
        <v>0</v>
      </c>
    </row>
    <row r="68" spans="1:9" x14ac:dyDescent="0.3">
      <c r="A68" s="144">
        <v>3</v>
      </c>
      <c r="B68" s="145"/>
      <c r="C68" s="146"/>
      <c r="D68" s="89" t="s">
        <v>16</v>
      </c>
      <c r="E68" s="52">
        <f>E69</f>
        <v>0</v>
      </c>
      <c r="F68" s="52">
        <f>F69</f>
        <v>300</v>
      </c>
      <c r="G68" s="52">
        <v>0</v>
      </c>
      <c r="H68" s="52">
        <v>0</v>
      </c>
      <c r="I68" s="52">
        <v>0</v>
      </c>
    </row>
    <row r="69" spans="1:9" x14ac:dyDescent="0.3">
      <c r="A69" s="135">
        <v>31</v>
      </c>
      <c r="B69" s="136"/>
      <c r="C69" s="137"/>
      <c r="D69" s="89" t="s">
        <v>17</v>
      </c>
      <c r="E69" s="52">
        <v>0</v>
      </c>
      <c r="F69" s="52">
        <v>300</v>
      </c>
      <c r="G69" s="52">
        <v>0</v>
      </c>
      <c r="H69" s="52">
        <v>0</v>
      </c>
      <c r="I69" s="54">
        <v>0</v>
      </c>
    </row>
    <row r="70" spans="1:9" ht="26.4" x14ac:dyDescent="0.3">
      <c r="A70" s="144">
        <v>4</v>
      </c>
      <c r="B70" s="145"/>
      <c r="C70" s="146"/>
      <c r="D70" s="89" t="s">
        <v>18</v>
      </c>
      <c r="E70" s="52">
        <v>0</v>
      </c>
      <c r="F70" s="52">
        <f>F71</f>
        <v>1200</v>
      </c>
      <c r="G70" s="52">
        <v>0</v>
      </c>
      <c r="H70" s="52">
        <v>0</v>
      </c>
      <c r="I70" s="54">
        <v>0</v>
      </c>
    </row>
    <row r="71" spans="1:9" ht="26.4" x14ac:dyDescent="0.3">
      <c r="A71" s="135">
        <v>42</v>
      </c>
      <c r="B71" s="136"/>
      <c r="C71" s="137"/>
      <c r="D71" s="89" t="s">
        <v>39</v>
      </c>
      <c r="E71" s="52">
        <v>0</v>
      </c>
      <c r="F71" s="52">
        <v>1200</v>
      </c>
      <c r="G71" s="52">
        <v>0</v>
      </c>
      <c r="H71" s="52">
        <v>0</v>
      </c>
      <c r="I71" s="54">
        <v>0</v>
      </c>
    </row>
    <row r="72" spans="1:9" x14ac:dyDescent="0.3">
      <c r="A72" s="141" t="s">
        <v>143</v>
      </c>
      <c r="B72" s="142"/>
      <c r="C72" s="143"/>
      <c r="D72" s="88" t="s">
        <v>144</v>
      </c>
      <c r="E72" s="52">
        <f>E73+E124</f>
        <v>663.61</v>
      </c>
      <c r="F72" s="52">
        <f>F73+F75</f>
        <v>1500</v>
      </c>
      <c r="G72" s="52">
        <v>0</v>
      </c>
      <c r="H72" s="52">
        <v>0</v>
      </c>
      <c r="I72" s="54">
        <v>0</v>
      </c>
    </row>
    <row r="73" spans="1:9" ht="30.75" customHeight="1" x14ac:dyDescent="0.3">
      <c r="A73" s="144">
        <v>3</v>
      </c>
      <c r="B73" s="145"/>
      <c r="C73" s="146"/>
      <c r="D73" s="89" t="s">
        <v>16</v>
      </c>
      <c r="E73" s="52">
        <f>E74</f>
        <v>0</v>
      </c>
      <c r="F73" s="52">
        <f>F74</f>
        <v>300</v>
      </c>
      <c r="G73" s="52">
        <v>0</v>
      </c>
      <c r="H73" s="52">
        <v>0</v>
      </c>
      <c r="I73" s="52">
        <v>0</v>
      </c>
    </row>
    <row r="74" spans="1:9" ht="30.75" customHeight="1" x14ac:dyDescent="0.3">
      <c r="A74" s="135">
        <v>31</v>
      </c>
      <c r="B74" s="136"/>
      <c r="C74" s="137"/>
      <c r="D74" s="89" t="s">
        <v>17</v>
      </c>
      <c r="E74" s="52">
        <v>0</v>
      </c>
      <c r="F74" s="52">
        <f>300</f>
        <v>300</v>
      </c>
      <c r="G74" s="52">
        <v>0</v>
      </c>
      <c r="H74" s="52">
        <v>0</v>
      </c>
      <c r="I74" s="54">
        <v>0</v>
      </c>
    </row>
    <row r="75" spans="1:9" ht="26.4" x14ac:dyDescent="0.3">
      <c r="A75" s="144">
        <v>4</v>
      </c>
      <c r="B75" s="145"/>
      <c r="C75" s="146"/>
      <c r="D75" s="89" t="s">
        <v>18</v>
      </c>
      <c r="E75" s="52">
        <v>0</v>
      </c>
      <c r="F75" s="52">
        <f>F76</f>
        <v>1200</v>
      </c>
      <c r="G75" s="52">
        <v>0</v>
      </c>
      <c r="H75" s="52">
        <v>0</v>
      </c>
      <c r="I75" s="54">
        <v>0</v>
      </c>
    </row>
    <row r="76" spans="1:9" ht="26.4" x14ac:dyDescent="0.3">
      <c r="A76" s="135">
        <v>42</v>
      </c>
      <c r="B76" s="136"/>
      <c r="C76" s="137"/>
      <c r="D76" s="89" t="s">
        <v>39</v>
      </c>
      <c r="E76" s="52">
        <v>0</v>
      </c>
      <c r="F76" s="52">
        <v>1200</v>
      </c>
      <c r="G76" s="52">
        <v>0</v>
      </c>
      <c r="H76" s="52">
        <v>0</v>
      </c>
      <c r="I76" s="54">
        <v>0</v>
      </c>
    </row>
    <row r="77" spans="1:9" ht="26.4" x14ac:dyDescent="0.3">
      <c r="A77" s="147" t="s">
        <v>193</v>
      </c>
      <c r="B77" s="148"/>
      <c r="C77" s="149"/>
      <c r="D77" s="59" t="s">
        <v>194</v>
      </c>
      <c r="E77" s="58">
        <f>E78+E109</f>
        <v>1525751.2300000002</v>
      </c>
      <c r="F77" s="58">
        <f>F78+F109</f>
        <v>1704091.97</v>
      </c>
      <c r="G77" s="58">
        <f>G78+G109</f>
        <v>2035064.69</v>
      </c>
      <c r="H77" s="58">
        <f>H78+H109</f>
        <v>1895764.69</v>
      </c>
      <c r="I77" s="58">
        <f>I78+I109</f>
        <v>1895764.69</v>
      </c>
    </row>
    <row r="78" spans="1:9" x14ac:dyDescent="0.3">
      <c r="A78" s="138" t="s">
        <v>195</v>
      </c>
      <c r="B78" s="139"/>
      <c r="C78" s="140"/>
      <c r="D78" s="60" t="s">
        <v>145</v>
      </c>
      <c r="E78" s="61">
        <f>E79+E84+E89+E93+E96+E99+E106</f>
        <v>1517937.62</v>
      </c>
      <c r="F78" s="61">
        <f>F79+F84+F89+F93+F96+F99+F106</f>
        <v>1694102.53</v>
      </c>
      <c r="G78" s="61">
        <f>G79+G84+G89+G93+G96+G99+G106</f>
        <v>2027801.69</v>
      </c>
      <c r="H78" s="61">
        <f>H79+H84+H89+H93+H96+H99+H106</f>
        <v>1888501.69</v>
      </c>
      <c r="I78" s="61">
        <f>I79+I84+I89+I93+I96+I99+I106</f>
        <v>1888501.69</v>
      </c>
    </row>
    <row r="79" spans="1:9" x14ac:dyDescent="0.3">
      <c r="A79" s="141" t="s">
        <v>146</v>
      </c>
      <c r="B79" s="142"/>
      <c r="C79" s="143"/>
      <c r="D79" s="51" t="s">
        <v>53</v>
      </c>
      <c r="E79" s="52">
        <f>E80</f>
        <v>6400</v>
      </c>
      <c r="F79" s="52">
        <f t="shared" ref="F79:I79" si="28">F80</f>
        <v>6400</v>
      </c>
      <c r="G79" s="52">
        <f t="shared" si="28"/>
        <v>6600</v>
      </c>
      <c r="H79" s="52">
        <f t="shared" si="28"/>
        <v>6600</v>
      </c>
      <c r="I79" s="52">
        <f t="shared" si="28"/>
        <v>6600</v>
      </c>
    </row>
    <row r="80" spans="1:9" ht="25.5" customHeight="1" x14ac:dyDescent="0.3">
      <c r="A80" s="144">
        <v>3</v>
      </c>
      <c r="B80" s="145"/>
      <c r="C80" s="146"/>
      <c r="D80" s="50" t="s">
        <v>16</v>
      </c>
      <c r="E80" s="52">
        <f>E81+E82+E83</f>
        <v>6400</v>
      </c>
      <c r="F80" s="52">
        <f t="shared" ref="F80:I80" si="29">F81+F82+F83</f>
        <v>6400</v>
      </c>
      <c r="G80" s="52">
        <f t="shared" si="29"/>
        <v>6600</v>
      </c>
      <c r="H80" s="52">
        <f t="shared" si="29"/>
        <v>6600</v>
      </c>
      <c r="I80" s="52">
        <f t="shared" si="29"/>
        <v>6600</v>
      </c>
    </row>
    <row r="81" spans="1:9" x14ac:dyDescent="0.3">
      <c r="A81" s="135">
        <v>31</v>
      </c>
      <c r="B81" s="136"/>
      <c r="C81" s="137"/>
      <c r="D81" s="50" t="s">
        <v>17</v>
      </c>
      <c r="E81" s="52">
        <v>5500</v>
      </c>
      <c r="F81" s="52">
        <v>5700</v>
      </c>
      <c r="G81" s="52">
        <v>5000</v>
      </c>
      <c r="H81" s="52">
        <v>5000</v>
      </c>
      <c r="I81" s="54">
        <v>5000</v>
      </c>
    </row>
    <row r="82" spans="1:9" x14ac:dyDescent="0.3">
      <c r="A82" s="135">
        <v>32</v>
      </c>
      <c r="B82" s="136"/>
      <c r="C82" s="137"/>
      <c r="D82" s="50" t="s">
        <v>30</v>
      </c>
      <c r="E82" s="52">
        <v>700</v>
      </c>
      <c r="F82" s="52">
        <v>600</v>
      </c>
      <c r="G82" s="52">
        <v>1500</v>
      </c>
      <c r="H82" s="52">
        <v>1500</v>
      </c>
      <c r="I82" s="54">
        <v>1500</v>
      </c>
    </row>
    <row r="83" spans="1:9" x14ac:dyDescent="0.3">
      <c r="A83" s="135">
        <v>34</v>
      </c>
      <c r="B83" s="136"/>
      <c r="C83" s="137"/>
      <c r="D83" s="50" t="s">
        <v>65</v>
      </c>
      <c r="E83" s="52">
        <v>200</v>
      </c>
      <c r="F83" s="52">
        <v>100</v>
      </c>
      <c r="G83" s="52">
        <v>100</v>
      </c>
      <c r="H83" s="52">
        <v>100</v>
      </c>
      <c r="I83" s="54">
        <v>100</v>
      </c>
    </row>
    <row r="84" spans="1:9" ht="25.8" customHeight="1" x14ac:dyDescent="0.3">
      <c r="A84" s="141" t="s">
        <v>147</v>
      </c>
      <c r="B84" s="142"/>
      <c r="C84" s="143"/>
      <c r="D84" s="51" t="s">
        <v>148</v>
      </c>
      <c r="E84" s="52">
        <f>E85</f>
        <v>0</v>
      </c>
      <c r="F84" s="52">
        <f t="shared" ref="F84" si="30">F85</f>
        <v>1300</v>
      </c>
      <c r="G84" s="52">
        <f t="shared" ref="G84" si="31">G85</f>
        <v>0</v>
      </c>
      <c r="H84" s="52">
        <f t="shared" ref="H84" si="32">H85</f>
        <v>0</v>
      </c>
      <c r="I84" s="52">
        <f t="shared" ref="I84" si="33">I85</f>
        <v>0</v>
      </c>
    </row>
    <row r="85" spans="1:9" x14ac:dyDescent="0.3">
      <c r="A85" s="144">
        <v>3</v>
      </c>
      <c r="B85" s="145"/>
      <c r="C85" s="146"/>
      <c r="D85" s="50" t="s">
        <v>16</v>
      </c>
      <c r="E85" s="52">
        <f>E86+E87+E88</f>
        <v>0</v>
      </c>
      <c r="F85" s="52">
        <f>F86+F87+F88</f>
        <v>1300</v>
      </c>
      <c r="G85" s="52">
        <f>G86+G87+G88</f>
        <v>0</v>
      </c>
      <c r="H85" s="52">
        <f>H86+H87+H88</f>
        <v>0</v>
      </c>
      <c r="I85" s="52">
        <f>I86+I87+I88</f>
        <v>0</v>
      </c>
    </row>
    <row r="86" spans="1:9" x14ac:dyDescent="0.3">
      <c r="A86" s="135">
        <v>31</v>
      </c>
      <c r="B86" s="136"/>
      <c r="C86" s="137"/>
      <c r="D86" s="50" t="s">
        <v>17</v>
      </c>
      <c r="E86" s="52">
        <v>0</v>
      </c>
      <c r="F86" s="52">
        <v>1000</v>
      </c>
      <c r="G86" s="52">
        <v>0</v>
      </c>
      <c r="H86" s="52">
        <v>0</v>
      </c>
      <c r="I86" s="54">
        <v>0</v>
      </c>
    </row>
    <row r="87" spans="1:9" x14ac:dyDescent="0.3">
      <c r="A87" s="135">
        <v>32</v>
      </c>
      <c r="B87" s="136"/>
      <c r="C87" s="137"/>
      <c r="D87" s="50" t="s">
        <v>30</v>
      </c>
      <c r="E87" s="52">
        <v>0</v>
      </c>
      <c r="F87" s="52">
        <v>300</v>
      </c>
      <c r="G87" s="52">
        <v>0</v>
      </c>
      <c r="H87" s="52">
        <v>0</v>
      </c>
      <c r="I87" s="54">
        <v>0</v>
      </c>
    </row>
    <row r="88" spans="1:9" x14ac:dyDescent="0.3">
      <c r="A88" s="135">
        <v>34</v>
      </c>
      <c r="B88" s="136"/>
      <c r="C88" s="137"/>
      <c r="D88" s="50" t="s">
        <v>65</v>
      </c>
      <c r="E88" s="52">
        <v>0</v>
      </c>
      <c r="F88" s="52">
        <v>0</v>
      </c>
      <c r="G88" s="52"/>
      <c r="H88" s="52"/>
      <c r="I88" s="54"/>
    </row>
    <row r="89" spans="1:9" ht="26.4" x14ac:dyDescent="0.3">
      <c r="A89" s="141" t="s">
        <v>149</v>
      </c>
      <c r="B89" s="142"/>
      <c r="C89" s="143"/>
      <c r="D89" s="51" t="s">
        <v>150</v>
      </c>
      <c r="E89" s="52">
        <f>E90</f>
        <v>121127.62</v>
      </c>
      <c r="F89" s="52">
        <f>F90</f>
        <v>123701.69</v>
      </c>
      <c r="G89" s="52">
        <f>G90</f>
        <v>123701.69</v>
      </c>
      <c r="H89" s="52">
        <f t="shared" ref="H89:I89" si="34">H90</f>
        <v>123701.69</v>
      </c>
      <c r="I89" s="52">
        <f t="shared" si="34"/>
        <v>123701.69</v>
      </c>
    </row>
    <row r="90" spans="1:9" x14ac:dyDescent="0.3">
      <c r="A90" s="144">
        <v>3</v>
      </c>
      <c r="B90" s="145"/>
      <c r="C90" s="146"/>
      <c r="D90" s="50" t="s">
        <v>16</v>
      </c>
      <c r="E90" s="52">
        <f>E91+E92</f>
        <v>121127.62</v>
      </c>
      <c r="F90" s="52">
        <f>F91+F92</f>
        <v>123701.69</v>
      </c>
      <c r="G90" s="52">
        <f t="shared" ref="G90:I90" si="35">G91+G92</f>
        <v>123701.69</v>
      </c>
      <c r="H90" s="52">
        <f t="shared" si="35"/>
        <v>123701.69</v>
      </c>
      <c r="I90" s="52">
        <f t="shared" si="35"/>
        <v>123701.69</v>
      </c>
    </row>
    <row r="91" spans="1:9" x14ac:dyDescent="0.3">
      <c r="A91" s="135">
        <v>32</v>
      </c>
      <c r="B91" s="136"/>
      <c r="C91" s="137"/>
      <c r="D91" s="50" t="s">
        <v>30</v>
      </c>
      <c r="E91" s="52">
        <v>119727.62</v>
      </c>
      <c r="F91" s="52">
        <v>122101.69</v>
      </c>
      <c r="G91" s="52">
        <v>122101.69</v>
      </c>
      <c r="H91" s="52">
        <v>122101.69</v>
      </c>
      <c r="I91" s="52">
        <v>122101.69</v>
      </c>
    </row>
    <row r="92" spans="1:9" x14ac:dyDescent="0.3">
      <c r="A92" s="135">
        <v>34</v>
      </c>
      <c r="B92" s="136"/>
      <c r="C92" s="137"/>
      <c r="D92" s="50" t="s">
        <v>65</v>
      </c>
      <c r="E92" s="52">
        <v>1400</v>
      </c>
      <c r="F92" s="52">
        <v>1600</v>
      </c>
      <c r="G92" s="52">
        <v>1600</v>
      </c>
      <c r="H92" s="52">
        <v>1600</v>
      </c>
      <c r="I92" s="52">
        <v>1600</v>
      </c>
    </row>
    <row r="93" spans="1:9" x14ac:dyDescent="0.3">
      <c r="A93" s="141" t="s">
        <v>151</v>
      </c>
      <c r="B93" s="142"/>
      <c r="C93" s="143"/>
      <c r="D93" s="51" t="s">
        <v>152</v>
      </c>
      <c r="E93" s="52">
        <f>E94</f>
        <v>19200</v>
      </c>
      <c r="F93" s="52">
        <f t="shared" ref="F93:F94" si="36">F94</f>
        <v>19200</v>
      </c>
      <c r="G93" s="52">
        <f t="shared" ref="G93:G94" si="37">G94</f>
        <v>18500</v>
      </c>
      <c r="H93" s="52">
        <f t="shared" ref="H93:H94" si="38">H94</f>
        <v>18500</v>
      </c>
      <c r="I93" s="52">
        <f t="shared" ref="I93:I94" si="39">I94</f>
        <v>18500</v>
      </c>
    </row>
    <row r="94" spans="1:9" x14ac:dyDescent="0.3">
      <c r="A94" s="144">
        <v>3</v>
      </c>
      <c r="B94" s="145"/>
      <c r="C94" s="146"/>
      <c r="D94" s="50" t="s">
        <v>16</v>
      </c>
      <c r="E94" s="52">
        <f>E95</f>
        <v>19200</v>
      </c>
      <c r="F94" s="52">
        <f t="shared" si="36"/>
        <v>19200</v>
      </c>
      <c r="G94" s="52">
        <f t="shared" si="37"/>
        <v>18500</v>
      </c>
      <c r="H94" s="52">
        <f t="shared" si="38"/>
        <v>18500</v>
      </c>
      <c r="I94" s="52">
        <f t="shared" si="39"/>
        <v>18500</v>
      </c>
    </row>
    <row r="95" spans="1:9" x14ac:dyDescent="0.3">
      <c r="A95" s="135">
        <v>32</v>
      </c>
      <c r="B95" s="136"/>
      <c r="C95" s="137"/>
      <c r="D95" s="50" t="s">
        <v>30</v>
      </c>
      <c r="E95" s="52">
        <v>19200</v>
      </c>
      <c r="F95" s="52">
        <v>19200</v>
      </c>
      <c r="G95" s="52">
        <v>18500</v>
      </c>
      <c r="H95" s="52">
        <v>18500</v>
      </c>
      <c r="I95" s="54">
        <v>18500</v>
      </c>
    </row>
    <row r="96" spans="1:9" ht="26.4" x14ac:dyDescent="0.3">
      <c r="A96" s="141" t="s">
        <v>153</v>
      </c>
      <c r="B96" s="142"/>
      <c r="C96" s="143"/>
      <c r="D96" s="51" t="s">
        <v>154</v>
      </c>
      <c r="E96" s="52">
        <f>E97</f>
        <v>0</v>
      </c>
      <c r="F96" s="52">
        <f>F97</f>
        <v>2500</v>
      </c>
      <c r="G96" s="52">
        <f t="shared" ref="G96:G97" si="40">G97</f>
        <v>0</v>
      </c>
      <c r="H96" s="52">
        <f t="shared" ref="H96:H97" si="41">H97</f>
        <v>0</v>
      </c>
      <c r="I96" s="52">
        <f t="shared" ref="I96:I97" si="42">I97</f>
        <v>0</v>
      </c>
    </row>
    <row r="97" spans="1:9" x14ac:dyDescent="0.3">
      <c r="A97" s="144">
        <v>3</v>
      </c>
      <c r="B97" s="145"/>
      <c r="C97" s="146"/>
      <c r="D97" s="50" t="s">
        <v>16</v>
      </c>
      <c r="E97" s="52">
        <f>E98</f>
        <v>0</v>
      </c>
      <c r="F97" s="52">
        <f t="shared" ref="F97" si="43">F98</f>
        <v>2500</v>
      </c>
      <c r="G97" s="52">
        <f t="shared" si="40"/>
        <v>0</v>
      </c>
      <c r="H97" s="52">
        <f t="shared" si="41"/>
        <v>0</v>
      </c>
      <c r="I97" s="52">
        <f t="shared" si="42"/>
        <v>0</v>
      </c>
    </row>
    <row r="98" spans="1:9" x14ac:dyDescent="0.3">
      <c r="A98" s="135">
        <v>32</v>
      </c>
      <c r="B98" s="136"/>
      <c r="C98" s="137"/>
      <c r="D98" s="50" t="s">
        <v>30</v>
      </c>
      <c r="E98" s="52">
        <v>0</v>
      </c>
      <c r="F98" s="52">
        <v>2500</v>
      </c>
      <c r="G98" s="52">
        <v>0</v>
      </c>
      <c r="H98" s="52">
        <v>0</v>
      </c>
      <c r="I98" s="54">
        <v>0</v>
      </c>
    </row>
    <row r="99" spans="1:9" x14ac:dyDescent="0.3">
      <c r="A99" s="141" t="s">
        <v>139</v>
      </c>
      <c r="B99" s="142"/>
      <c r="C99" s="143"/>
      <c r="D99" s="51" t="s">
        <v>140</v>
      </c>
      <c r="E99" s="52">
        <f>E100</f>
        <v>1367260</v>
      </c>
      <c r="F99" s="52">
        <f>F100</f>
        <v>1537050.84</v>
      </c>
      <c r="G99" s="52">
        <f t="shared" ref="G99:I99" si="44">G100</f>
        <v>1872200</v>
      </c>
      <c r="H99" s="52">
        <f t="shared" si="44"/>
        <v>1732900</v>
      </c>
      <c r="I99" s="52">
        <f t="shared" si="44"/>
        <v>1732900</v>
      </c>
    </row>
    <row r="100" spans="1:9" x14ac:dyDescent="0.3">
      <c r="A100" s="144">
        <v>3</v>
      </c>
      <c r="B100" s="145"/>
      <c r="C100" s="146"/>
      <c r="D100" s="50" t="s">
        <v>16</v>
      </c>
      <c r="E100" s="52">
        <f>E101+E102+E103</f>
        <v>1367260</v>
      </c>
      <c r="F100" s="52">
        <f>F101+F102+F103</f>
        <v>1537050.84</v>
      </c>
      <c r="G100" s="52">
        <f>G101+G102+G103</f>
        <v>1872200</v>
      </c>
      <c r="H100" s="52">
        <f t="shared" ref="H100:I100" si="45">H101+H102+H103</f>
        <v>1732900</v>
      </c>
      <c r="I100" s="52">
        <f t="shared" si="45"/>
        <v>1732900</v>
      </c>
    </row>
    <row r="101" spans="1:9" x14ac:dyDescent="0.3">
      <c r="A101" s="135">
        <v>31</v>
      </c>
      <c r="B101" s="136"/>
      <c r="C101" s="137"/>
      <c r="D101" s="50" t="s">
        <v>17</v>
      </c>
      <c r="E101" s="52">
        <v>1361460</v>
      </c>
      <c r="F101" s="52">
        <v>1531500</v>
      </c>
      <c r="G101" s="52">
        <v>1868200</v>
      </c>
      <c r="H101" s="52">
        <v>1728900</v>
      </c>
      <c r="I101" s="54">
        <v>1728900</v>
      </c>
    </row>
    <row r="102" spans="1:9" x14ac:dyDescent="0.3">
      <c r="A102" s="135">
        <v>32</v>
      </c>
      <c r="B102" s="136"/>
      <c r="C102" s="137"/>
      <c r="D102" s="50" t="s">
        <v>30</v>
      </c>
      <c r="E102" s="52">
        <v>5100</v>
      </c>
      <c r="F102" s="52">
        <v>5550.84</v>
      </c>
      <c r="G102" s="52">
        <v>4000</v>
      </c>
      <c r="H102" s="52">
        <v>4000</v>
      </c>
      <c r="I102" s="54">
        <v>4000</v>
      </c>
    </row>
    <row r="103" spans="1:9" x14ac:dyDescent="0.3">
      <c r="A103" s="135">
        <v>34</v>
      </c>
      <c r="B103" s="136"/>
      <c r="C103" s="137"/>
      <c r="D103" s="50" t="s">
        <v>65</v>
      </c>
      <c r="E103" s="52">
        <v>700</v>
      </c>
      <c r="F103" s="52">
        <v>0</v>
      </c>
      <c r="G103" s="52">
        <v>0</v>
      </c>
      <c r="H103" s="52">
        <v>0</v>
      </c>
      <c r="I103" s="54">
        <v>0</v>
      </c>
    </row>
    <row r="104" spans="1:9" ht="26.4" x14ac:dyDescent="0.3">
      <c r="A104" s="144">
        <v>4</v>
      </c>
      <c r="B104" s="145"/>
      <c r="C104" s="146"/>
      <c r="D104" s="57" t="s">
        <v>18</v>
      </c>
      <c r="E104" s="52">
        <f>E105</f>
        <v>0</v>
      </c>
      <c r="F104" s="52">
        <f t="shared" ref="F104:I104" si="46">F105</f>
        <v>0</v>
      </c>
      <c r="G104" s="52">
        <f t="shared" si="46"/>
        <v>0</v>
      </c>
      <c r="H104" s="52">
        <f t="shared" si="46"/>
        <v>663.61</v>
      </c>
      <c r="I104" s="52">
        <f t="shared" si="46"/>
        <v>663.61</v>
      </c>
    </row>
    <row r="105" spans="1:9" ht="26.4" x14ac:dyDescent="0.3">
      <c r="A105" s="135">
        <v>42</v>
      </c>
      <c r="B105" s="136"/>
      <c r="C105" s="137"/>
      <c r="D105" s="57" t="s">
        <v>39</v>
      </c>
      <c r="E105" s="52">
        <v>0</v>
      </c>
      <c r="F105" s="52">
        <v>0</v>
      </c>
      <c r="G105" s="52">
        <v>0</v>
      </c>
      <c r="H105" s="52">
        <v>663.61</v>
      </c>
      <c r="I105" s="52">
        <v>663.61</v>
      </c>
    </row>
    <row r="106" spans="1:9" x14ac:dyDescent="0.3">
      <c r="A106" s="141" t="s">
        <v>155</v>
      </c>
      <c r="B106" s="142"/>
      <c r="C106" s="143"/>
      <c r="D106" s="51" t="s">
        <v>156</v>
      </c>
      <c r="E106" s="52">
        <f>E107</f>
        <v>3950</v>
      </c>
      <c r="F106" s="52">
        <f t="shared" ref="F106:F107" si="47">F107</f>
        <v>3950</v>
      </c>
      <c r="G106" s="52">
        <f t="shared" ref="G106:G107" si="48">G107</f>
        <v>6800</v>
      </c>
      <c r="H106" s="52">
        <f t="shared" ref="H106:H107" si="49">H107</f>
        <v>6800</v>
      </c>
      <c r="I106" s="52">
        <f t="shared" ref="I106:I107" si="50">I107</f>
        <v>6800</v>
      </c>
    </row>
    <row r="107" spans="1:9" x14ac:dyDescent="0.3">
      <c r="A107" s="144">
        <v>3</v>
      </c>
      <c r="B107" s="145"/>
      <c r="C107" s="146"/>
      <c r="D107" s="50" t="s">
        <v>16</v>
      </c>
      <c r="E107" s="52">
        <f>E108</f>
        <v>3950</v>
      </c>
      <c r="F107" s="52">
        <f t="shared" si="47"/>
        <v>3950</v>
      </c>
      <c r="G107" s="52">
        <f t="shared" si="48"/>
        <v>6800</v>
      </c>
      <c r="H107" s="52">
        <f t="shared" si="49"/>
        <v>6800</v>
      </c>
      <c r="I107" s="52">
        <f t="shared" si="50"/>
        <v>6800</v>
      </c>
    </row>
    <row r="108" spans="1:9" x14ac:dyDescent="0.3">
      <c r="A108" s="135">
        <v>32</v>
      </c>
      <c r="B108" s="136"/>
      <c r="C108" s="137"/>
      <c r="D108" s="50" t="s">
        <v>30</v>
      </c>
      <c r="E108" s="52">
        <v>3950</v>
      </c>
      <c r="F108" s="52">
        <v>3950</v>
      </c>
      <c r="G108" s="52">
        <v>6800</v>
      </c>
      <c r="H108" s="52">
        <v>6800</v>
      </c>
      <c r="I108" s="54">
        <v>6800</v>
      </c>
    </row>
    <row r="109" spans="1:9" ht="26.4" x14ac:dyDescent="0.3">
      <c r="A109" s="138" t="s">
        <v>196</v>
      </c>
      <c r="B109" s="139"/>
      <c r="C109" s="140"/>
      <c r="D109" s="60" t="s">
        <v>157</v>
      </c>
      <c r="E109" s="61">
        <f>E110+E113+E116+E119+E125+E122</f>
        <v>7813.61</v>
      </c>
      <c r="F109" s="61">
        <f>F110+F113+F116+F119+F125+F122</f>
        <v>9989.44</v>
      </c>
      <c r="G109" s="61">
        <f>G110+G113+G116+G119+G125+G122</f>
        <v>7263</v>
      </c>
      <c r="H109" s="61">
        <f t="shared" ref="H109:I109" si="51">H110+H113+H116+H119+H125+H122</f>
        <v>7263</v>
      </c>
      <c r="I109" s="61">
        <f t="shared" si="51"/>
        <v>7263</v>
      </c>
    </row>
    <row r="110" spans="1:9" x14ac:dyDescent="0.3">
      <c r="A110" s="141" t="s">
        <v>146</v>
      </c>
      <c r="B110" s="142"/>
      <c r="C110" s="143"/>
      <c r="D110" s="51" t="s">
        <v>53</v>
      </c>
      <c r="E110" s="52">
        <f>E111</f>
        <v>600</v>
      </c>
      <c r="F110" s="52">
        <f t="shared" ref="F110:F111" si="52">F111</f>
        <v>600</v>
      </c>
      <c r="G110" s="52">
        <f t="shared" ref="G110:G111" si="53">G111</f>
        <v>1200</v>
      </c>
      <c r="H110" s="52">
        <f t="shared" ref="H110:H111" si="54">H111</f>
        <v>1200</v>
      </c>
      <c r="I110" s="52">
        <f t="shared" ref="I110:I111" si="55">I111</f>
        <v>1200</v>
      </c>
    </row>
    <row r="111" spans="1:9" ht="26.4" x14ac:dyDescent="0.3">
      <c r="A111" s="144">
        <v>4</v>
      </c>
      <c r="B111" s="145"/>
      <c r="C111" s="146"/>
      <c r="D111" s="50" t="s">
        <v>18</v>
      </c>
      <c r="E111" s="52">
        <f>E112</f>
        <v>600</v>
      </c>
      <c r="F111" s="52">
        <f t="shared" si="52"/>
        <v>600</v>
      </c>
      <c r="G111" s="52">
        <f t="shared" si="53"/>
        <v>1200</v>
      </c>
      <c r="H111" s="52">
        <f t="shared" si="54"/>
        <v>1200</v>
      </c>
      <c r="I111" s="52">
        <f t="shared" si="55"/>
        <v>1200</v>
      </c>
    </row>
    <row r="112" spans="1:9" ht="26.4" x14ac:dyDescent="0.3">
      <c r="A112" s="135">
        <v>42</v>
      </c>
      <c r="B112" s="136"/>
      <c r="C112" s="137"/>
      <c r="D112" s="50" t="s">
        <v>39</v>
      </c>
      <c r="E112" s="52">
        <v>600</v>
      </c>
      <c r="F112" s="52">
        <v>600</v>
      </c>
      <c r="G112" s="52">
        <v>1200</v>
      </c>
      <c r="H112" s="52">
        <v>1200</v>
      </c>
      <c r="I112" s="52">
        <v>1200</v>
      </c>
    </row>
    <row r="113" spans="1:9" ht="26.4" x14ac:dyDescent="0.3">
      <c r="A113" s="141" t="s">
        <v>147</v>
      </c>
      <c r="B113" s="142"/>
      <c r="C113" s="143"/>
      <c r="D113" s="51" t="s">
        <v>148</v>
      </c>
      <c r="E113" s="52">
        <f>E114</f>
        <v>0</v>
      </c>
      <c r="F113" s="52">
        <f t="shared" ref="F113:F114" si="56">F114</f>
        <v>1200.8599999999999</v>
      </c>
      <c r="G113" s="52">
        <f t="shared" ref="G113:G114" si="57">G114</f>
        <v>0</v>
      </c>
      <c r="H113" s="52">
        <f t="shared" ref="H113:H114" si="58">H114</f>
        <v>0</v>
      </c>
      <c r="I113" s="52">
        <f t="shared" ref="I113:I114" si="59">I114</f>
        <v>0</v>
      </c>
    </row>
    <row r="114" spans="1:9" ht="26.4" x14ac:dyDescent="0.3">
      <c r="A114" s="144">
        <v>4</v>
      </c>
      <c r="B114" s="145"/>
      <c r="C114" s="146"/>
      <c r="D114" s="50" t="s">
        <v>18</v>
      </c>
      <c r="E114" s="52">
        <f>E115</f>
        <v>0</v>
      </c>
      <c r="F114" s="52">
        <f t="shared" si="56"/>
        <v>1200.8599999999999</v>
      </c>
      <c r="G114" s="52">
        <f t="shared" si="57"/>
        <v>0</v>
      </c>
      <c r="H114" s="52">
        <f t="shared" si="58"/>
        <v>0</v>
      </c>
      <c r="I114" s="52">
        <f t="shared" si="59"/>
        <v>0</v>
      </c>
    </row>
    <row r="115" spans="1:9" ht="26.4" x14ac:dyDescent="0.3">
      <c r="A115" s="135">
        <v>42</v>
      </c>
      <c r="B115" s="136"/>
      <c r="C115" s="137"/>
      <c r="D115" s="50" t="s">
        <v>39</v>
      </c>
      <c r="E115" s="52">
        <v>0</v>
      </c>
      <c r="F115" s="52">
        <v>1200.8599999999999</v>
      </c>
      <c r="G115" s="52">
        <v>0</v>
      </c>
      <c r="H115" s="52">
        <v>0</v>
      </c>
      <c r="I115" s="54">
        <v>0</v>
      </c>
    </row>
    <row r="116" spans="1:9" x14ac:dyDescent="0.3">
      <c r="A116" s="141" t="s">
        <v>151</v>
      </c>
      <c r="B116" s="142"/>
      <c r="C116" s="143"/>
      <c r="D116" s="51" t="s">
        <v>152</v>
      </c>
      <c r="E116" s="52">
        <f>E117</f>
        <v>6000</v>
      </c>
      <c r="F116" s="52">
        <f t="shared" ref="F116" si="60">F117</f>
        <v>6000</v>
      </c>
      <c r="G116" s="52">
        <f t="shared" ref="G116" si="61">G117</f>
        <v>4000</v>
      </c>
      <c r="H116" s="52">
        <f t="shared" ref="H116" si="62">H117</f>
        <v>4000</v>
      </c>
      <c r="I116" s="52">
        <f t="shared" ref="I116" si="63">I117</f>
        <v>4000</v>
      </c>
    </row>
    <row r="117" spans="1:9" ht="26.4" x14ac:dyDescent="0.3">
      <c r="A117" s="144">
        <v>4</v>
      </c>
      <c r="B117" s="145"/>
      <c r="C117" s="146"/>
      <c r="D117" s="50" t="s">
        <v>18</v>
      </c>
      <c r="E117" s="52">
        <f>E118</f>
        <v>6000</v>
      </c>
      <c r="F117" s="52">
        <f t="shared" ref="F117" si="64">F118</f>
        <v>6000</v>
      </c>
      <c r="G117" s="52">
        <f t="shared" ref="G117" si="65">G118</f>
        <v>4000</v>
      </c>
      <c r="H117" s="52">
        <f t="shared" ref="H117" si="66">H118</f>
        <v>4000</v>
      </c>
      <c r="I117" s="52">
        <f t="shared" ref="I117" si="67">I118</f>
        <v>4000</v>
      </c>
    </row>
    <row r="118" spans="1:9" ht="26.4" x14ac:dyDescent="0.3">
      <c r="A118" s="135">
        <v>42</v>
      </c>
      <c r="B118" s="136"/>
      <c r="C118" s="137"/>
      <c r="D118" s="50" t="s">
        <v>39</v>
      </c>
      <c r="E118" s="52">
        <v>6000</v>
      </c>
      <c r="F118" s="52">
        <v>6000</v>
      </c>
      <c r="G118" s="52">
        <v>4000</v>
      </c>
      <c r="H118" s="52">
        <v>4000</v>
      </c>
      <c r="I118" s="52">
        <v>4000</v>
      </c>
    </row>
    <row r="119" spans="1:9" ht="26.4" x14ac:dyDescent="0.3">
      <c r="A119" s="141" t="s">
        <v>153</v>
      </c>
      <c r="B119" s="142"/>
      <c r="C119" s="143"/>
      <c r="D119" s="51" t="s">
        <v>154</v>
      </c>
      <c r="E119" s="52">
        <f>E120</f>
        <v>0</v>
      </c>
      <c r="F119" s="52">
        <f t="shared" ref="F119:F123" si="68">F120</f>
        <v>974.97</v>
      </c>
      <c r="G119" s="52">
        <f t="shared" ref="G119:G123" si="69">G120</f>
        <v>0</v>
      </c>
      <c r="H119" s="52">
        <f t="shared" ref="H119:H123" si="70">H120</f>
        <v>0</v>
      </c>
      <c r="I119" s="52">
        <f t="shared" ref="I119:I123" si="71">I120</f>
        <v>0</v>
      </c>
    </row>
    <row r="120" spans="1:9" ht="26.4" x14ac:dyDescent="0.3">
      <c r="A120" s="144">
        <v>4</v>
      </c>
      <c r="B120" s="145"/>
      <c r="C120" s="146"/>
      <c r="D120" s="50" t="s">
        <v>18</v>
      </c>
      <c r="E120" s="52">
        <f>E121</f>
        <v>0</v>
      </c>
      <c r="F120" s="52">
        <f t="shared" si="68"/>
        <v>974.97</v>
      </c>
      <c r="G120" s="52">
        <f t="shared" si="69"/>
        <v>0</v>
      </c>
      <c r="H120" s="52">
        <f t="shared" si="70"/>
        <v>0</v>
      </c>
      <c r="I120" s="52">
        <f t="shared" si="71"/>
        <v>0</v>
      </c>
    </row>
    <row r="121" spans="1:9" ht="26.4" x14ac:dyDescent="0.3">
      <c r="A121" s="135">
        <v>42</v>
      </c>
      <c r="B121" s="136"/>
      <c r="C121" s="137"/>
      <c r="D121" s="50" t="s">
        <v>39</v>
      </c>
      <c r="E121" s="52">
        <v>0</v>
      </c>
      <c r="F121" s="52">
        <v>974.97</v>
      </c>
      <c r="G121" s="52"/>
      <c r="H121" s="52"/>
      <c r="I121" s="54"/>
    </row>
    <row r="122" spans="1:9" x14ac:dyDescent="0.3">
      <c r="A122" s="141" t="s">
        <v>139</v>
      </c>
      <c r="B122" s="142"/>
      <c r="C122" s="143"/>
      <c r="D122" s="56" t="s">
        <v>140</v>
      </c>
      <c r="E122" s="52">
        <f>E123</f>
        <v>663.61</v>
      </c>
      <c r="F122" s="52">
        <v>663.61</v>
      </c>
      <c r="G122" s="52">
        <f t="shared" si="69"/>
        <v>663</v>
      </c>
      <c r="H122" s="52">
        <f t="shared" si="70"/>
        <v>663</v>
      </c>
      <c r="I122" s="52">
        <f t="shared" si="71"/>
        <v>663</v>
      </c>
    </row>
    <row r="123" spans="1:9" ht="26.4" x14ac:dyDescent="0.3">
      <c r="A123" s="144">
        <v>4</v>
      </c>
      <c r="B123" s="145"/>
      <c r="C123" s="146"/>
      <c r="D123" s="57" t="s">
        <v>18</v>
      </c>
      <c r="E123" s="52">
        <f>E124</f>
        <v>663.61</v>
      </c>
      <c r="F123" s="52">
        <f t="shared" si="68"/>
        <v>661.61</v>
      </c>
      <c r="G123" s="52">
        <f t="shared" si="69"/>
        <v>663</v>
      </c>
      <c r="H123" s="52">
        <f t="shared" si="70"/>
        <v>663</v>
      </c>
      <c r="I123" s="52">
        <f t="shared" si="71"/>
        <v>663</v>
      </c>
    </row>
    <row r="124" spans="1:9" ht="26.4" x14ac:dyDescent="0.3">
      <c r="A124" s="135">
        <v>42</v>
      </c>
      <c r="B124" s="136"/>
      <c r="C124" s="137"/>
      <c r="D124" s="57" t="s">
        <v>39</v>
      </c>
      <c r="E124" s="52">
        <v>663.61</v>
      </c>
      <c r="F124" s="52">
        <v>661.61</v>
      </c>
      <c r="G124" s="52">
        <v>663</v>
      </c>
      <c r="H124" s="52">
        <v>663</v>
      </c>
      <c r="I124" s="52">
        <v>663</v>
      </c>
    </row>
    <row r="125" spans="1:9" x14ac:dyDescent="0.3">
      <c r="A125" s="141" t="s">
        <v>155</v>
      </c>
      <c r="B125" s="142"/>
      <c r="C125" s="143"/>
      <c r="D125" s="51" t="s">
        <v>156</v>
      </c>
      <c r="E125" s="52">
        <f>E126</f>
        <v>550</v>
      </c>
      <c r="F125" s="52">
        <f t="shared" ref="F125:F126" si="72">F126</f>
        <v>550</v>
      </c>
      <c r="G125" s="52">
        <f t="shared" ref="G125:G126" si="73">G126</f>
        <v>1400</v>
      </c>
      <c r="H125" s="52">
        <f t="shared" ref="H125:H126" si="74">H126</f>
        <v>1400</v>
      </c>
      <c r="I125" s="52">
        <f t="shared" ref="I125:I126" si="75">I126</f>
        <v>1400</v>
      </c>
    </row>
    <row r="126" spans="1:9" ht="26.4" x14ac:dyDescent="0.3">
      <c r="A126" s="144">
        <v>4</v>
      </c>
      <c r="B126" s="145"/>
      <c r="C126" s="146"/>
      <c r="D126" s="50" t="s">
        <v>18</v>
      </c>
      <c r="E126" s="52">
        <f>E127</f>
        <v>550</v>
      </c>
      <c r="F126" s="52">
        <f t="shared" si="72"/>
        <v>550</v>
      </c>
      <c r="G126" s="52">
        <f t="shared" si="73"/>
        <v>1400</v>
      </c>
      <c r="H126" s="52">
        <f t="shared" si="74"/>
        <v>1400</v>
      </c>
      <c r="I126" s="52">
        <f t="shared" si="75"/>
        <v>1400</v>
      </c>
    </row>
    <row r="127" spans="1:9" ht="26.4" x14ac:dyDescent="0.3">
      <c r="A127" s="135">
        <v>42</v>
      </c>
      <c r="B127" s="136"/>
      <c r="C127" s="137"/>
      <c r="D127" s="50" t="s">
        <v>39</v>
      </c>
      <c r="E127" s="52">
        <v>550</v>
      </c>
      <c r="F127" s="52">
        <v>550</v>
      </c>
      <c r="G127" s="52">
        <v>1400</v>
      </c>
      <c r="H127" s="52">
        <v>1400</v>
      </c>
      <c r="I127" s="52">
        <v>1400</v>
      </c>
    </row>
  </sheetData>
  <mergeCells count="125">
    <mergeCell ref="A118:C118"/>
    <mergeCell ref="A119:C119"/>
    <mergeCell ref="A120:C120"/>
    <mergeCell ref="A121:C121"/>
    <mergeCell ref="A125:C125"/>
    <mergeCell ref="A126:C126"/>
    <mergeCell ref="A127:C127"/>
    <mergeCell ref="A122:C122"/>
    <mergeCell ref="A123:C123"/>
    <mergeCell ref="A124:C124"/>
    <mergeCell ref="A109:C109"/>
    <mergeCell ref="A110:C110"/>
    <mergeCell ref="A113:C113"/>
    <mergeCell ref="A114:C114"/>
    <mergeCell ref="A111:C111"/>
    <mergeCell ref="A112:C112"/>
    <mergeCell ref="A115:C115"/>
    <mergeCell ref="A116:C116"/>
    <mergeCell ref="A117:C117"/>
    <mergeCell ref="A100:C100"/>
    <mergeCell ref="A101:C101"/>
    <mergeCell ref="A102:C102"/>
    <mergeCell ref="A103:C103"/>
    <mergeCell ref="A106:C106"/>
    <mergeCell ref="A107:C107"/>
    <mergeCell ref="A104:C104"/>
    <mergeCell ref="A105:C105"/>
    <mergeCell ref="A108:C108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87:C87"/>
    <mergeCell ref="A88:C88"/>
    <mergeCell ref="A89:C89"/>
    <mergeCell ref="A90:C90"/>
    <mergeCell ref="A82:C82"/>
    <mergeCell ref="A83:C83"/>
    <mergeCell ref="A84:C84"/>
    <mergeCell ref="A85:C85"/>
    <mergeCell ref="A86:C86"/>
    <mergeCell ref="A64:C64"/>
    <mergeCell ref="A65:C65"/>
    <mergeCell ref="A67:C67"/>
    <mergeCell ref="A77:C77"/>
    <mergeCell ref="A78:C78"/>
    <mergeCell ref="A80:C80"/>
    <mergeCell ref="A81:C81"/>
    <mergeCell ref="A66:C66"/>
    <mergeCell ref="A79:C79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55:C55"/>
    <mergeCell ref="A51:C51"/>
    <mergeCell ref="A57:C57"/>
    <mergeCell ref="A58:C58"/>
    <mergeCell ref="A59:C59"/>
    <mergeCell ref="A62:C62"/>
    <mergeCell ref="A63:C63"/>
    <mergeCell ref="A61:C61"/>
    <mergeCell ref="A56:C56"/>
    <mergeCell ref="A60:C60"/>
    <mergeCell ref="A49:C49"/>
    <mergeCell ref="A50:C50"/>
    <mergeCell ref="A47:C47"/>
    <mergeCell ref="A40:C40"/>
    <mergeCell ref="A41:C41"/>
    <mergeCell ref="A42:C42"/>
    <mergeCell ref="A52:C52"/>
    <mergeCell ref="A53:C53"/>
    <mergeCell ref="A54:C54"/>
    <mergeCell ref="A20:C20"/>
    <mergeCell ref="A37:C37"/>
    <mergeCell ref="A38:C38"/>
    <mergeCell ref="A39:C39"/>
    <mergeCell ref="A43:C43"/>
    <mergeCell ref="A44:C44"/>
    <mergeCell ref="A45:C45"/>
    <mergeCell ref="A46:C46"/>
    <mergeCell ref="A48:C48"/>
    <mergeCell ref="A1:I1"/>
    <mergeCell ref="A6:C6"/>
    <mergeCell ref="A9:C9"/>
    <mergeCell ref="A10:C10"/>
    <mergeCell ref="A12:C12"/>
    <mergeCell ref="A11:C11"/>
    <mergeCell ref="A13:C13"/>
    <mergeCell ref="A14:C14"/>
    <mergeCell ref="A15:C15"/>
    <mergeCell ref="A21:C21"/>
    <mergeCell ref="A33:C33"/>
    <mergeCell ref="A34:C34"/>
    <mergeCell ref="A35:C35"/>
    <mergeCell ref="A36:C36"/>
    <mergeCell ref="A7:C7"/>
    <mergeCell ref="A8:C8"/>
    <mergeCell ref="A5:C5"/>
    <mergeCell ref="A3:I3"/>
    <mergeCell ref="A32:C32"/>
    <mergeCell ref="A22:C22"/>
    <mergeCell ref="A23:C23"/>
    <mergeCell ref="A24:C24"/>
    <mergeCell ref="A25:C25"/>
    <mergeCell ref="A26:C26"/>
    <mergeCell ref="A27:C27"/>
    <mergeCell ref="A16:C16"/>
    <mergeCell ref="A28:C28"/>
    <mergeCell ref="A29:C29"/>
    <mergeCell ref="A30:C30"/>
    <mergeCell ref="A31:C31"/>
    <mergeCell ref="A17:C17"/>
    <mergeCell ref="A18:C18"/>
    <mergeCell ref="A19:C1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 Račun prihoda i rashoda</vt:lpstr>
      <vt:lpstr>P i R prema izvorima financ.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2023-09-13T11:18:42Z</cp:lastPrinted>
  <dcterms:created xsi:type="dcterms:W3CDTF">2022-08-12T12:51:27Z</dcterms:created>
  <dcterms:modified xsi:type="dcterms:W3CDTF">2024-10-17T06:29:51Z</dcterms:modified>
</cp:coreProperties>
</file>